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drawings/drawing2.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drawings/drawing3.xml" ContentType="application/vnd.openxmlformats-officedocument.drawing+xml"/>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drawings/drawing4.xml" ContentType="application/vnd.openxmlformats-officedocument.drawing+xml"/>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
    </mc:Choice>
  </mc:AlternateContent>
  <bookViews>
    <workbookView xWindow="-120" yWindow="-120" windowWidth="29040" windowHeight="15840"/>
  </bookViews>
  <sheets>
    <sheet name="2023_Русский" sheetId="2" r:id="rId1"/>
    <sheet name="2023_English" sheetId="5" r:id="rId2"/>
    <sheet name="2023_Lotincha" sheetId="1" r:id="rId3"/>
    <sheet name="2023_Крилча" sheetId="3" r:id="rId4"/>
  </sheets>
  <definedNames>
    <definedName name="_xlnm.Print_Titles" localSheetId="1">'2023_English'!$4:$4</definedName>
    <definedName name="_xlnm.Print_Titles" localSheetId="2">'2023_Lotincha'!$5:$5</definedName>
    <definedName name="_xlnm.Print_Titles" localSheetId="3">'2023_Крилча'!$5:$5</definedName>
    <definedName name="_xlnm.Print_Titles" localSheetId="0">'2023_Русский'!$4:$4</definedName>
    <definedName name="_xlnm.Print_Area" localSheetId="1">'2023_English'!$B$1:$G$14</definedName>
    <definedName name="_xlnm.Print_Area" localSheetId="2">'2023_Lotincha'!$B$1:$G$16</definedName>
    <definedName name="_xlnm.Print_Area" localSheetId="3">'2023_Крилча'!$B$1:$G$17</definedName>
    <definedName name="_xlnm.Print_Area" localSheetId="0">'2023_Русский'!$B$1:$G$15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4" i="2" l="1"/>
  <c r="E14" i="2"/>
  <c r="E13" i="5"/>
  <c r="G13" i="5" s="1"/>
  <c r="E12" i="5"/>
  <c r="E11" i="5"/>
  <c r="F10" i="5"/>
  <c r="E10" i="5"/>
  <c r="F9" i="5"/>
  <c r="E9" i="5"/>
  <c r="F8" i="5"/>
  <c r="E8" i="5"/>
  <c r="F7" i="5"/>
  <c r="F14" i="5" s="1"/>
  <c r="E7" i="5"/>
  <c r="E5" i="5"/>
  <c r="E14" i="5" s="1"/>
  <c r="E14" i="1"/>
  <c r="G14" i="1" s="1"/>
  <c r="E13" i="1"/>
  <c r="E12" i="1"/>
  <c r="F11" i="1"/>
  <c r="E11" i="1"/>
  <c r="F10" i="1"/>
  <c r="E10" i="1"/>
  <c r="F9" i="1"/>
  <c r="E9" i="1"/>
  <c r="F8" i="1"/>
  <c r="F15" i="1" s="1"/>
  <c r="E8" i="1"/>
  <c r="E6" i="1"/>
  <c r="E15" i="1" s="1"/>
  <c r="E13" i="2"/>
  <c r="G13" i="2" s="1"/>
  <c r="E12" i="2"/>
  <c r="G12" i="2" s="1"/>
  <c r="E11" i="2"/>
  <c r="G11" i="2" s="1"/>
  <c r="F10" i="2"/>
  <c r="E10" i="2"/>
  <c r="G10" i="2" s="1"/>
  <c r="F9" i="2"/>
  <c r="E9" i="2"/>
  <c r="G9" i="2" s="1"/>
  <c r="F8" i="2"/>
  <c r="E8" i="2"/>
  <c r="G7" i="2"/>
  <c r="F7" i="2"/>
  <c r="E7" i="2"/>
  <c r="G6" i="2"/>
  <c r="E5" i="2"/>
  <c r="G5" i="2" s="1"/>
  <c r="G8" i="2" l="1"/>
  <c r="F9" i="3"/>
  <c r="E9" i="3"/>
  <c r="F15" i="3"/>
  <c r="E14" i="3"/>
  <c r="G14" i="3" s="1"/>
  <c r="E13" i="3"/>
  <c r="E12" i="3"/>
  <c r="E15" i="3" s="1"/>
  <c r="F11" i="3"/>
  <c r="E11" i="3"/>
  <c r="F10" i="3"/>
  <c r="E10" i="3"/>
  <c r="F8" i="3"/>
  <c r="E8" i="3"/>
  <c r="E6" i="3"/>
  <c r="G12" i="5" l="1"/>
  <c r="G11" i="5"/>
  <c r="G10" i="5"/>
  <c r="G9" i="5"/>
  <c r="G8" i="5"/>
  <c r="G7" i="5"/>
  <c r="G6" i="5"/>
  <c r="G5" i="5"/>
  <c r="G14" i="5" l="1"/>
  <c r="G13" i="3"/>
  <c r="G12" i="3"/>
  <c r="G11" i="3"/>
  <c r="G10" i="3"/>
  <c r="G9" i="3"/>
  <c r="G8" i="3"/>
  <c r="G7" i="3"/>
  <c r="G6" i="3"/>
  <c r="G15" i="3" l="1"/>
  <c r="G14" i="2"/>
  <c r="G15" i="1"/>
  <c r="G12" i="1" l="1"/>
  <c r="G11" i="1"/>
  <c r="G10" i="1"/>
  <c r="G9" i="1"/>
  <c r="G8" i="1"/>
  <c r="G6" i="1"/>
  <c r="G13" i="1" l="1"/>
  <c r="G7" i="1"/>
</calcChain>
</file>

<file path=xl/sharedStrings.xml><?xml version="1.0" encoding="utf-8"?>
<sst xmlns="http://schemas.openxmlformats.org/spreadsheetml/2006/main" count="111" uniqueCount="108">
  <si>
    <t xml:space="preserve">MA'LUMOT </t>
  </si>
  <si>
    <t>ming so'mda</t>
  </si>
  <si>
    <t>№</t>
  </si>
  <si>
    <t>Hududiy bosh boshqarma nomi</t>
  </si>
  <si>
    <t xml:space="preserve"> Amalga oshirilgan kapital qurilish, rekonstruktsiya, kapital ta'mirlash ishlari</t>
  </si>
  <si>
    <t>Smeta bo'yicha ajratilgan</t>
  </si>
  <si>
    <t xml:space="preserve">Haqiqatda amalga oshirilgan xarajat </t>
  </si>
  <si>
    <t xml:space="preserve">Qoldiq </t>
  </si>
  <si>
    <t xml:space="preserve">Andijon viloyati </t>
  </si>
  <si>
    <t xml:space="preserve">Bosh boshqarma bino va inshootlarini mukammal ta'mirlash (3-bosqich) ishlarini amalga oshirish </t>
  </si>
  <si>
    <t>Buxoro viloyati</t>
  </si>
  <si>
    <t xml:space="preserve">Bosh boshqarma ma'muriy binosi hududida qo’shimcha yordamchi bino qurish uchun loyiha-smeta hujjatlarini tayyorlash xarajatlari </t>
  </si>
  <si>
    <t>Jizzax viloyati</t>
  </si>
  <si>
    <t xml:space="preserve">Bosh boshqarma ma’muriy binosida amalga oshirilishi lozim boʻlgan kapital ta'mirlash va rekonstruksiya ishlarining loyiha-smeta hujjatlarini tayyorlash, Bosh boshqarma ma’muriy binosining elektr ta’minoti tizimini 1-toifali elektr energiya iste’molchi toifasiga o’tkazish, mamuriy binoga yaqin bo’lgan “Nurafshon” podstansiyasidan PS 110/10 kV li to’g’ridan-to’g’ri elektr tarmog’i tortib kelish bo’yicha loyiha-smeta hujjatlarini tayyorlash </t>
  </si>
  <si>
    <t>Navoiy viloyati</t>
  </si>
  <si>
    <t xml:space="preserve">Bosh boshqarma ma'muriy va yordamchi binolarini rekonstruktsiya va kapital ta'mirlash   </t>
  </si>
  <si>
    <t xml:space="preserve">Namangan viloyati </t>
  </si>
  <si>
    <t xml:space="preserve">Bosh boshqarma binosining ichki xonalari va ichki fasad qismini to’liq kapital ta'mirlash maqsadida loyiha-smeta hujjatlarini ishlab chiqish </t>
  </si>
  <si>
    <t xml:space="preserve">Samarqand viloyati </t>
  </si>
  <si>
    <t>Sirdaryo viloyati</t>
  </si>
  <si>
    <t xml:space="preserve">Bosh boshqarma binosini kapital ta'mirlash va rekonstruktsiya qilish </t>
  </si>
  <si>
    <t xml:space="preserve">Toshkent viloyati </t>
  </si>
  <si>
    <t xml:space="preserve">Bosh boshqarma ma'muriy binosini fasad qismini rekonstruktsiya qilish va kapital ta'mirlash, Bosh boshqarmaning Nurafshon shahrida qurilishi rejalashtirilgan yangi ma'muriy binosining loyiha-smeta hujjatlarini ishlab chiqish </t>
  </si>
  <si>
    <t>Jami</t>
  </si>
  <si>
    <t>Андижанская область</t>
  </si>
  <si>
    <t>Бухарская область</t>
  </si>
  <si>
    <t>Жиззахская область</t>
  </si>
  <si>
    <t>Наваинская область</t>
  </si>
  <si>
    <t>Наманганская область</t>
  </si>
  <si>
    <t>Самаркандская область</t>
  </si>
  <si>
    <t>Ташкентская область</t>
  </si>
  <si>
    <t>Итого</t>
  </si>
  <si>
    <t>Остаток</t>
  </si>
  <si>
    <t>в тыс.сумах</t>
  </si>
  <si>
    <t>Выделено по смете</t>
  </si>
  <si>
    <t>Наименование территориальных главных управлении</t>
  </si>
  <si>
    <t>Фактическая произведенная работа</t>
  </si>
  <si>
    <t>СВЕДЕНИЯ</t>
  </si>
  <si>
    <t xml:space="preserve">Капитальный ремонт и реконструкции вспомогательного и административного здания главного управления </t>
  </si>
  <si>
    <t>МАЪЛУМОТ</t>
  </si>
  <si>
    <t>Ҳудудий бош бошқарма номи</t>
  </si>
  <si>
    <t>Амалга оширилган капитал қурилиш, реконструкция, капитал таъмирлаш ишлари</t>
  </si>
  <si>
    <t>Смета бўйича ажратилган</t>
  </si>
  <si>
    <t>Ҳақиқатда амалга оширилган харажат</t>
  </si>
  <si>
    <t>Қолдиқ</t>
  </si>
  <si>
    <t>Бухоро вилояти</t>
  </si>
  <si>
    <t>Жиззах вилояти</t>
  </si>
  <si>
    <t>Навоий вилояти</t>
  </si>
  <si>
    <t>Наманган вилояти</t>
  </si>
  <si>
    <t>Самарқанд вилояти</t>
  </si>
  <si>
    <t>Сирдарё вилояти</t>
  </si>
  <si>
    <t>Тошкент вилояти</t>
  </si>
  <si>
    <t>Жами</t>
  </si>
  <si>
    <t>Бош бошқарма бино ва иншоотларини мукаммал тамирлаш (3-босқич) ишларини амалга ошириш</t>
  </si>
  <si>
    <t>Бош бошқарма маъмурий биноси ҳудудида қўшимча ёрдамчи бино қуриш учун лойиҳа-смета ҳужжатларини тайёрлаш</t>
  </si>
  <si>
    <t>Бош бошқарма маъмурий биносида амалга оширилиши лозим бўлган капитал таъмирлаш ва реконструкция ишларининг лойиҳа-смета ҳужжатларини тайёрлаш. Бош бошқарма маъмурий биносининг электр таъминоти тизимини 1-тоифали электр энергия истемолчи тоифасига ўтказиш, маъмурий бинога яқин бўлган "Нурафшон" подстанциясидан PS 110/10 kVt ли тўғридан-тўғри электр тармоғи тортиб келиш бўйича лойиҳа-смета ҳужжатларини тайёрлаш</t>
  </si>
  <si>
    <t>Бош бошқарма маъмурий ва ёрдамчи биноларини реконструкция ва капитал таъмирлаш</t>
  </si>
  <si>
    <t>Бош бошқарма биносининг ички хоналари ва ички фасад қисмини тўлиқ капитал таъмирлаш мақсадида лойиҳа-смета ҳужжатларини ишлаб чиқиш</t>
  </si>
  <si>
    <t>Бош бошқарма биносини капитал таъмирлаш ва реконструкция қилиш</t>
  </si>
  <si>
    <t xml:space="preserve">Бош бошқарма маъмурий биносини фасад қисмини реконструкция қилиш ва капитал таъмирлаш, Бош бошқарманинг Нурафшон шаҳрида қурилиши режалаштирилган янги маъмурий биносининг лойиҳа-смета ҳужжатларини ишлаб чиқиш  </t>
  </si>
  <si>
    <t>Андижон вилояти</t>
  </si>
  <si>
    <t>минг сўмда</t>
  </si>
  <si>
    <t>Сырдарьинская область</t>
  </si>
  <si>
    <t>Произведенных работы по капитальному строительству, реконструкции, капитальному ремонту</t>
  </si>
  <si>
    <t>Капитальный ремонт здания и сооружений главного управления (3-этап)</t>
  </si>
  <si>
    <t>Подготовка проектно-сметной документации для строительства административного здания главного управления и дополнительных зданий и сооружений на территории.</t>
  </si>
  <si>
    <t xml:space="preserve">Капитальный ремонт и реконструкция административного здания главного управления </t>
  </si>
  <si>
    <t>Подготовка проектно-сметной документации в целях капитального ремонта внутреннего части фасада и внутренних комнат здания главного управления</t>
  </si>
  <si>
    <t>Капитальный ремонт и реконструкция фасадной части административного здания главного управления. Подготовка проектно-сметной документации для строительства нового административного здания главного управления в г.Нурафшан</t>
  </si>
  <si>
    <t>Подготовка проектно-сметной документации капитального ремонта и реконструкции административного здания главного управления. Подготовка проектно-сметной документации по прокладку прямой электрической линии PS 110/10 kVt с подстанции "Нурафшан" находящейся в близи административного здания главного управления, перевод системы электрического обеспечении административного здания главного управления в 1-категорию потребителя электроэнергии.</t>
  </si>
  <si>
    <t>in thousands</t>
  </si>
  <si>
    <t>Name of the main administrative regions</t>
  </si>
  <si>
    <t>Implemented capital constructions and repairing</t>
  </si>
  <si>
    <t>Allocated by project estimate documents</t>
  </si>
  <si>
    <t>Actual expenses</t>
  </si>
  <si>
    <t>Balance</t>
  </si>
  <si>
    <t xml:space="preserve">Andijon region </t>
  </si>
  <si>
    <t>Repairing the building of the main administrative regional division (3rd stage).</t>
  </si>
  <si>
    <t>Bukhara region</t>
  </si>
  <si>
    <t>Expenses of the preparation of project estimate documents for the construction of a new auxiliary building in the area of the administrative building of the regional division.</t>
  </si>
  <si>
    <t>Jizzakh region</t>
  </si>
  <si>
    <t xml:space="preserve">Preparing the project estimate documents of a capital construction of the administrative building of the regional division.
Transforming the electrical system of the administrative building of the division into electricity consumption category from the 1st category system.
Preparing the project estimate documents of the installation of electrical network directly from "Nurafshon" substation. </t>
  </si>
  <si>
    <t>Navoi region</t>
  </si>
  <si>
    <t>Reconstruction of the administrative and auxiliary buildings of the regional division.</t>
  </si>
  <si>
    <t xml:space="preserve">Namangan region </t>
  </si>
  <si>
    <t xml:space="preserve">Preparing the project estimate documents of a capital construction of the rooms and internal facade of the administrative building of the regional division.
</t>
  </si>
  <si>
    <t xml:space="preserve">Samarkand region </t>
  </si>
  <si>
    <t>Sirdarya region</t>
  </si>
  <si>
    <t>Reconstruction of the administrative building of the regional division.</t>
  </si>
  <si>
    <t xml:space="preserve">Tashkent region </t>
  </si>
  <si>
    <t>Reconstruction of the facade of administrative building of the regional division. 
Preparing the project estimate documents of a new administrative building in Nurafshon town.</t>
  </si>
  <si>
    <t>Total</t>
  </si>
  <si>
    <t>Mарказий банк бош бошқармаларида 2023 йил 6 ой давомида амалга оширилган капитал қурилиш, реконструкция, капитал таъмирлаш ишлари учун смета бўйича ажратилган ва амалга оширилган харажатлар тўғрисида</t>
  </si>
  <si>
    <t>Бош бошқарма маъмурий биносини капитал таъмирлаш ва ҳудудини ободонлаштириш (3-босқич) ишлари ва том қисмини капитал таъмирлаш, бинони ажратиб турувчи девор қуриш, ошхона ва хоналарни капитал таъмирлаш</t>
  </si>
  <si>
    <t>Фарғона вилояти</t>
  </si>
  <si>
    <t>Бош бошқарма маъмурий биносига кириш қисмидаги хоналар(КПП)ни капитал таъмирлаш</t>
  </si>
  <si>
    <t>о расходах произведенных работ и выделенных средств по смете для капитального строительства, реконструкции, капитального ремонта за 6 месяц 2023 года в главных управлениях Центрального банка</t>
  </si>
  <si>
    <t xml:space="preserve">Markaziy bank bosh boshqarmalarida 2023 yil 6 oy davomida amalga oshirilgan kapital qurilish, rekonstruktsiya, kapital ta'mirlash                                                   ishlari uchun smeta bo'yicha ajratilgan va amalga oshirilgan xarajatlar to'g'risida </t>
  </si>
  <si>
    <t>Ферганская область</t>
  </si>
  <si>
    <t>Fargona viloyati</t>
  </si>
  <si>
    <t>Fergana region</t>
  </si>
  <si>
    <t>Bosh boshqarma ma'muriy binosiga kirish qismidagi xonalar (KPP)ni kapital ta'mirlash</t>
  </si>
  <si>
    <t xml:space="preserve">Капитальный ремонт комнат контрольного пропускного пункта (КПП) административного здания главного управления </t>
  </si>
  <si>
    <t xml:space="preserve">Reconstruction the rooms of the checkpoint of administrative building of the regional division </t>
  </si>
  <si>
    <t>Bosh boshqarma ma’muriy binosini kapital ta'mirlash va hududini obodonlashtirish (3-bosqich) ishlari va tom qismini kapital ta'mirlash, binoni ajratib turuvchi devor qurish, oshxona va xonalarni kapital ta'mirlash</t>
  </si>
  <si>
    <t>Reconstruction of the administrative building of the division and landscaping of the area of the regional division (3rd stage) reparing the roof, building a wall seperating an administrative building, reconstruction the kitchen and rooms.</t>
  </si>
  <si>
    <t>Капитальный ремонт административного здании и благоустройство территории главного управления (3-этап) капитальный ремонт часть крышы, возведение стены, разделяющей здание, ремонт кухни и комнат</t>
  </si>
  <si>
    <t xml:space="preserve">Information of the allocated expenses according to the project estimate documents of implemented capital constructions and repairing in the main administrative divisions of the Central bank during 1st and 2nd quarter of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</si>
</sst>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_);_(* \(#,##0.0\);_(* &quot;-&quot;_);_(@_)"/>
  </numFmts>
  <fonts count="15" x14ac:knownFonts="1">
    <font>
      <sz val="11"/>
      <color theme="1"/>
      <name val="Calibri"/>
      <family val="2"/>
      <charset val="204"/>
      <scheme val="minor"/>
    </font>
    <font>
      <sz val="11"/>
      <color theme="1"/>
      <name val="Times New Roman"/>
      <family val="1"/>
      <charset val="204"/>
    </font>
    <font>
      <sz val="11"/>
      <color rgb="FFFF0000"/>
      <name val="Times New Roman"/>
      <family val="1"/>
      <charset val="204"/>
    </font>
    <font>
      <b/>
      <sz val="14"/>
      <color theme="1"/>
      <name val="Times New Roman"/>
      <family val="1"/>
      <charset val="204"/>
    </font>
    <font>
      <i/>
      <sz val="10"/>
      <color theme="1"/>
      <name val="Times New Roman"/>
      <family val="1"/>
      <charset val="204"/>
    </font>
    <font>
      <b/>
      <sz val="11"/>
      <color theme="1"/>
      <name val="Times New Roman"/>
      <family val="1"/>
      <charset val="204"/>
    </font>
    <font>
      <b/>
      <sz val="11"/>
      <name val="Times New Roman"/>
      <family val="1"/>
      <charset val="204"/>
    </font>
    <font>
      <sz val="12"/>
      <color theme="1"/>
      <name val="Times New Roman"/>
      <family val="1"/>
      <charset val="204"/>
    </font>
    <font>
      <sz val="10"/>
      <color theme="1"/>
      <name val="Times New Roman"/>
      <family val="1"/>
      <charset val="204"/>
    </font>
    <font>
      <sz val="12"/>
      <name val="Times New Roman"/>
      <family val="1"/>
      <charset val="204"/>
    </font>
    <font>
      <sz val="10"/>
      <name val="Arial"/>
      <family val="2"/>
      <charset val="204"/>
    </font>
    <font>
      <b/>
      <sz val="10"/>
      <color theme="1"/>
      <name val="Times New Roman"/>
      <family val="1"/>
      <charset val="204"/>
    </font>
    <font>
      <b/>
      <sz val="12"/>
      <color theme="1"/>
      <name val="Times New Roman"/>
      <family val="1"/>
      <charset val="204"/>
    </font>
    <font>
      <b/>
      <sz val="12"/>
      <name val="Times New Roman"/>
      <family val="1"/>
      <charset val="204"/>
    </font>
    <font>
      <b/>
      <sz val="14"/>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s>
  <cellStyleXfs count="2">
    <xf numFmtId="0" fontId="0" fillId="0" borderId="0"/>
    <xf numFmtId="0" fontId="10" fillId="0" borderId="0"/>
  </cellStyleXfs>
  <cellXfs count="25">
    <xf numFmtId="0" fontId="0" fillId="0" borderId="0" xfId="0"/>
    <xf numFmtId="0" fontId="1" fillId="0" borderId="0" xfId="0" applyFont="1" applyAlignment="1">
      <alignment horizontal="center" vertical="center"/>
    </xf>
    <xf numFmtId="0" fontId="1" fillId="0" borderId="0" xfId="0" applyFont="1" applyAlignment="1">
      <alignment vertical="center"/>
    </xf>
    <xf numFmtId="4" fontId="1" fillId="0" borderId="0" xfId="0" applyNumberFormat="1" applyFont="1" applyAlignment="1">
      <alignment horizontal="right" vertical="center"/>
    </xf>
    <xf numFmtId="4" fontId="2" fillId="0" borderId="0" xfId="0" applyNumberFormat="1" applyFont="1" applyAlignment="1">
      <alignment horizontal="right" vertical="center"/>
    </xf>
    <xf numFmtId="3" fontId="1" fillId="0" borderId="0" xfId="0" applyNumberFormat="1" applyFont="1" applyAlignment="1">
      <alignment horizontal="center" vertical="center"/>
    </xf>
    <xf numFmtId="3" fontId="4" fillId="0" borderId="0" xfId="0" applyNumberFormat="1" applyFont="1" applyAlignment="1">
      <alignment horizontal="right"/>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0" fontId="7" fillId="0" borderId="0" xfId="0" applyFont="1" applyAlignment="1">
      <alignment vertical="center"/>
    </xf>
    <xf numFmtId="0" fontId="8" fillId="2" borderId="1" xfId="0" applyFont="1" applyFill="1" applyBorder="1" applyAlignment="1">
      <alignment horizontal="center" vertical="center"/>
    </xf>
    <xf numFmtId="0" fontId="9" fillId="2" borderId="1" xfId="0" applyFont="1" applyFill="1" applyBorder="1" applyAlignment="1">
      <alignment horizontal="left" vertical="center" wrapText="1"/>
    </xf>
    <xf numFmtId="164" fontId="9" fillId="0" borderId="1" xfId="1" applyNumberFormat="1" applyFont="1" applyBorder="1" applyAlignment="1">
      <alignment vertical="center"/>
    </xf>
    <xf numFmtId="0" fontId="11" fillId="0" borderId="0" xfId="0" applyFont="1" applyAlignment="1">
      <alignment vertical="center"/>
    </xf>
    <xf numFmtId="0" fontId="9" fillId="2" borderId="1" xfId="0" applyFont="1" applyFill="1" applyBorder="1" applyAlignment="1">
      <alignment vertical="center"/>
    </xf>
    <xf numFmtId="0" fontId="12" fillId="2" borderId="1" xfId="0" applyFont="1" applyFill="1" applyBorder="1" applyAlignment="1">
      <alignment horizontal="center" vertical="center"/>
    </xf>
    <xf numFmtId="0" fontId="12" fillId="2" borderId="1" xfId="0" applyFont="1" applyFill="1" applyBorder="1" applyAlignment="1">
      <alignment vertical="center"/>
    </xf>
    <xf numFmtId="164" fontId="13" fillId="0" borderId="1" xfId="1" applyNumberFormat="1" applyFont="1" applyBorder="1" applyAlignment="1">
      <alignment vertical="center"/>
    </xf>
    <xf numFmtId="0" fontId="12" fillId="0" borderId="0" xfId="0" applyFont="1" applyAlignment="1">
      <alignment vertical="center"/>
    </xf>
    <xf numFmtId="0" fontId="13" fillId="2" borderId="1" xfId="0" applyFont="1" applyFill="1" applyBorder="1" applyAlignment="1">
      <alignment horizontal="left" vertical="center" wrapText="1"/>
    </xf>
    <xf numFmtId="0" fontId="3" fillId="0" borderId="0" xfId="0" applyFont="1" applyAlignment="1">
      <alignment horizontal="center" vertical="center" wrapText="1"/>
    </xf>
    <xf numFmtId="0" fontId="14" fillId="0" borderId="0" xfId="0" applyFont="1" applyAlignment="1">
      <alignment horizontal="center" vertical="center" wrapText="1"/>
    </xf>
  </cellXfs>
  <cellStyles count="2">
    <cellStyle name="Обычный" xfId="0" builtinId="0"/>
    <cellStyle name="Обычный_Капитал1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10.xml><?xml version="1.0" encoding="utf-8"?>
<ax:ocx xmlns:ax="http://schemas.microsoft.com/office/2006/activeX" xmlns:r="http://schemas.openxmlformats.org/officeDocument/2006/relationships" ax:classid="{5512D11C-5CC6-11CF-8D67-00AA00BDCE1D}" ax:persistence="persistStream" r:id="rId1"/>
</file>

<file path=xl/activeX/activeX11.xml><?xml version="1.0" encoding="utf-8"?>
<ax:ocx xmlns:ax="http://schemas.microsoft.com/office/2006/activeX" xmlns:r="http://schemas.openxmlformats.org/officeDocument/2006/relationships" ax:classid="{5512D11C-5CC6-11CF-8D67-00AA00BDCE1D}" ax:persistence="persistStream" r:id="rId1"/>
</file>

<file path=xl/activeX/activeX12.xml><?xml version="1.0" encoding="utf-8"?>
<ax:ocx xmlns:ax="http://schemas.microsoft.com/office/2006/activeX" xmlns:r="http://schemas.openxmlformats.org/officeDocument/2006/relationships" ax:classid="{5512D11C-5CC6-11CF-8D67-00AA00BDCE1D}" ax:persistence="persistStream" r:id="rId1"/>
</file>

<file path=xl/activeX/activeX13.xml><?xml version="1.0" encoding="utf-8"?>
<ax:ocx xmlns:ax="http://schemas.microsoft.com/office/2006/activeX" xmlns:r="http://schemas.openxmlformats.org/officeDocument/2006/relationships" ax:classid="{5512D11C-5CC6-11CF-8D67-00AA00BDCE1D}" ax:persistence="persistStream" r:id="rId1"/>
</file>

<file path=xl/activeX/activeX14.xml><?xml version="1.0" encoding="utf-8"?>
<ax:ocx xmlns:ax="http://schemas.microsoft.com/office/2006/activeX" xmlns:r="http://schemas.openxmlformats.org/officeDocument/2006/relationships" ax:classid="{5512D11C-5CC6-11CF-8D67-00AA00BDCE1D}" ax:persistence="persistStream" r:id="rId1"/>
</file>

<file path=xl/activeX/activeX15.xml><?xml version="1.0" encoding="utf-8"?>
<ax:ocx xmlns:ax="http://schemas.microsoft.com/office/2006/activeX" xmlns:r="http://schemas.openxmlformats.org/officeDocument/2006/relationships" ax:classid="{5512D11C-5CC6-11CF-8D67-00AA00BDCE1D}" ax:persistence="persistStream" r:id="rId1"/>
</file>

<file path=xl/activeX/activeX16.xml><?xml version="1.0" encoding="utf-8"?>
<ax:ocx xmlns:ax="http://schemas.microsoft.com/office/2006/activeX" xmlns:r="http://schemas.openxmlformats.org/officeDocument/2006/relationships" ax:classid="{5512D11C-5CC6-11CF-8D67-00AA00BDCE1D}" ax:persistence="persistStream" r:id="rId1"/>
</file>

<file path=xl/activeX/activeX17.xml><?xml version="1.0" encoding="utf-8"?>
<ax:ocx xmlns:ax="http://schemas.microsoft.com/office/2006/activeX" xmlns:r="http://schemas.openxmlformats.org/officeDocument/2006/relationships" ax:classid="{5512D11C-5CC6-11CF-8D67-00AA00BDCE1D}" ax:persistence="persistStream" r:id="rId1"/>
</file>

<file path=xl/activeX/activeX18.xml><?xml version="1.0" encoding="utf-8"?>
<ax:ocx xmlns:ax="http://schemas.microsoft.com/office/2006/activeX" xmlns:r="http://schemas.openxmlformats.org/officeDocument/2006/relationships" ax:classid="{5512D11C-5CC6-11CF-8D67-00AA00BDCE1D}" ax:persistence="persistStream" r:id="rId1"/>
</file>

<file path=xl/activeX/activeX19.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20.xml><?xml version="1.0" encoding="utf-8"?>
<ax:ocx xmlns:ax="http://schemas.microsoft.com/office/2006/activeX" xmlns:r="http://schemas.openxmlformats.org/officeDocument/2006/relationships" ax:classid="{5512D11C-5CC6-11CF-8D67-00AA00BDCE1D}" ax:persistence="persistStream" r:id="rId1"/>
</file>

<file path=xl/activeX/activeX21.xml><?xml version="1.0" encoding="utf-8"?>
<ax:ocx xmlns:ax="http://schemas.microsoft.com/office/2006/activeX" xmlns:r="http://schemas.openxmlformats.org/officeDocument/2006/relationships" ax:classid="{5512D11C-5CC6-11CF-8D67-00AA00BDCE1D}" ax:persistence="persistStream" r:id="rId1"/>
</file>

<file path=xl/activeX/activeX22.xml><?xml version="1.0" encoding="utf-8"?>
<ax:ocx xmlns:ax="http://schemas.microsoft.com/office/2006/activeX" xmlns:r="http://schemas.openxmlformats.org/officeDocument/2006/relationships" ax:classid="{5512D11C-5CC6-11CF-8D67-00AA00BDCE1D}" ax:persistence="persistStream" r:id="rId1"/>
</file>

<file path=xl/activeX/activeX23.xml><?xml version="1.0" encoding="utf-8"?>
<ax:ocx xmlns:ax="http://schemas.microsoft.com/office/2006/activeX" xmlns:r="http://schemas.openxmlformats.org/officeDocument/2006/relationships" ax:classid="{5512D11C-5CC6-11CF-8D67-00AA00BDCE1D}" ax:persistence="persistStream" r:id="rId1"/>
</file>

<file path=xl/activeX/activeX24.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activeX/activeX4.xml><?xml version="1.0" encoding="utf-8"?>
<ax:ocx xmlns:ax="http://schemas.microsoft.com/office/2006/activeX" xmlns:r="http://schemas.openxmlformats.org/officeDocument/2006/relationships" ax:classid="{5512D11C-5CC6-11CF-8D67-00AA00BDCE1D}" ax:persistence="persistStream" r:id="rId1"/>
</file>

<file path=xl/activeX/activeX5.xml><?xml version="1.0" encoding="utf-8"?>
<ax:ocx xmlns:ax="http://schemas.microsoft.com/office/2006/activeX" xmlns:r="http://schemas.openxmlformats.org/officeDocument/2006/relationships" ax:classid="{5512D11C-5CC6-11CF-8D67-00AA00BDCE1D}" ax:persistence="persistStream" r:id="rId1"/>
</file>

<file path=xl/activeX/activeX6.xml><?xml version="1.0" encoding="utf-8"?>
<ax:ocx xmlns:ax="http://schemas.microsoft.com/office/2006/activeX" xmlns:r="http://schemas.openxmlformats.org/officeDocument/2006/relationships" ax:classid="{5512D11C-5CC6-11CF-8D67-00AA00BDCE1D}" ax:persistence="persistStream" r:id="rId1"/>
</file>

<file path=xl/activeX/activeX7.xml><?xml version="1.0" encoding="utf-8"?>
<ax:ocx xmlns:ax="http://schemas.microsoft.com/office/2006/activeX" xmlns:r="http://schemas.openxmlformats.org/officeDocument/2006/relationships" ax:classid="{5512D11C-5CC6-11CF-8D67-00AA00BDCE1D}" ax:persistence="persistStream" r:id="rId1"/>
</file>

<file path=xl/activeX/activeX8.xml><?xml version="1.0" encoding="utf-8"?>
<ax:ocx xmlns:ax="http://schemas.microsoft.com/office/2006/activeX" xmlns:r="http://schemas.openxmlformats.org/officeDocument/2006/relationships" ax:classid="{5512D11C-5CC6-11CF-8D67-00AA00BDCE1D}" ax:persistence="persistStream" r:id="rId1"/>
</file>

<file path=xl/activeX/activeX9.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5.emf"/><Relationship Id="rId1" Type="http://schemas.openxmlformats.org/officeDocument/2006/relationships/image" Target="../media/image6.emf"/><Relationship Id="rId6" Type="http://schemas.openxmlformats.org/officeDocument/2006/relationships/image" Target="../media/image1.emf"/><Relationship Id="rId5" Type="http://schemas.openxmlformats.org/officeDocument/2006/relationships/image" Target="../media/image2.emf"/><Relationship Id="rId4"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10.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5.emf"/><Relationship Id="rId2" Type="http://schemas.openxmlformats.org/officeDocument/2006/relationships/image" Target="../media/image16.emf"/><Relationship Id="rId1" Type="http://schemas.openxmlformats.org/officeDocument/2006/relationships/image" Target="../media/image17.emf"/><Relationship Id="rId6" Type="http://schemas.openxmlformats.org/officeDocument/2006/relationships/image" Target="../media/image13.emf"/><Relationship Id="rId5" Type="http://schemas.openxmlformats.org/officeDocument/2006/relationships/image" Target="../media/image2.emf"/><Relationship Id="rId4" Type="http://schemas.openxmlformats.org/officeDocument/2006/relationships/image" Target="../media/image14.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21.emf"/><Relationship Id="rId2" Type="http://schemas.openxmlformats.org/officeDocument/2006/relationships/image" Target="../media/image22.emf"/><Relationship Id="rId1" Type="http://schemas.openxmlformats.org/officeDocument/2006/relationships/image" Target="../media/image23.emf"/><Relationship Id="rId6" Type="http://schemas.openxmlformats.org/officeDocument/2006/relationships/image" Target="../media/image18.emf"/><Relationship Id="rId5" Type="http://schemas.openxmlformats.org/officeDocument/2006/relationships/image" Target="../media/image19.emf"/><Relationship Id="rId4" Type="http://schemas.openxmlformats.org/officeDocument/2006/relationships/image" Target="../media/image2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28575</xdr:rowOff>
        </xdr:from>
        <xdr:to>
          <xdr:col>2</xdr:col>
          <xdr:colOff>914400</xdr:colOff>
          <xdr:row>16</xdr:row>
          <xdr:rowOff>66675</xdr:rowOff>
        </xdr:to>
        <xdr:sp macro="" textlink="">
          <xdr:nvSpPr>
            <xdr:cNvPr id="2049" name="Control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2050" name="Control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2051" name="Control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2052" name="Control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2053" name="Control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2054" name="Control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4555</xdr:colOff>
          <xdr:row>14</xdr:row>
          <xdr:rowOff>70402</xdr:rowOff>
        </xdr:from>
        <xdr:to>
          <xdr:col>2</xdr:col>
          <xdr:colOff>1052305</xdr:colOff>
          <xdr:row>15</xdr:row>
          <xdr:rowOff>146602</xdr:rowOff>
        </xdr:to>
        <xdr:sp macro="" textlink="">
          <xdr:nvSpPr>
            <xdr:cNvPr id="5121" name="Control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9939</xdr:colOff>
          <xdr:row>14</xdr:row>
          <xdr:rowOff>70402</xdr:rowOff>
        </xdr:from>
        <xdr:to>
          <xdr:col>4</xdr:col>
          <xdr:colOff>1057689</xdr:colOff>
          <xdr:row>15</xdr:row>
          <xdr:rowOff>146602</xdr:rowOff>
        </xdr:to>
        <xdr:sp macro="" textlink="">
          <xdr:nvSpPr>
            <xdr:cNvPr id="5122" name="Control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9939</xdr:colOff>
          <xdr:row>14</xdr:row>
          <xdr:rowOff>70402</xdr:rowOff>
        </xdr:from>
        <xdr:to>
          <xdr:col>4</xdr:col>
          <xdr:colOff>1057689</xdr:colOff>
          <xdr:row>15</xdr:row>
          <xdr:rowOff>146602</xdr:rowOff>
        </xdr:to>
        <xdr:sp macro="" textlink="">
          <xdr:nvSpPr>
            <xdr:cNvPr id="5123" name="Control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9939</xdr:colOff>
          <xdr:row>14</xdr:row>
          <xdr:rowOff>70402</xdr:rowOff>
        </xdr:from>
        <xdr:to>
          <xdr:col>4</xdr:col>
          <xdr:colOff>1057689</xdr:colOff>
          <xdr:row>15</xdr:row>
          <xdr:rowOff>146602</xdr:rowOff>
        </xdr:to>
        <xdr:sp macro="" textlink="">
          <xdr:nvSpPr>
            <xdr:cNvPr id="5124" name="Control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9939</xdr:colOff>
          <xdr:row>14</xdr:row>
          <xdr:rowOff>70402</xdr:rowOff>
        </xdr:from>
        <xdr:to>
          <xdr:col>4</xdr:col>
          <xdr:colOff>1057689</xdr:colOff>
          <xdr:row>15</xdr:row>
          <xdr:rowOff>146602</xdr:rowOff>
        </xdr:to>
        <xdr:sp macro="" textlink="">
          <xdr:nvSpPr>
            <xdr:cNvPr id="5125" name="Control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9939</xdr:colOff>
          <xdr:row>14</xdr:row>
          <xdr:rowOff>70402</xdr:rowOff>
        </xdr:from>
        <xdr:to>
          <xdr:col>4</xdr:col>
          <xdr:colOff>1057689</xdr:colOff>
          <xdr:row>15</xdr:row>
          <xdr:rowOff>146602</xdr:rowOff>
        </xdr:to>
        <xdr:sp macro="" textlink="">
          <xdr:nvSpPr>
            <xdr:cNvPr id="5126" name="Control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16</xdr:row>
          <xdr:rowOff>28575</xdr:rowOff>
        </xdr:from>
        <xdr:to>
          <xdr:col>2</xdr:col>
          <xdr:colOff>914400</xdr:colOff>
          <xdr:row>17</xdr:row>
          <xdr:rowOff>66675</xdr:rowOff>
        </xdr:to>
        <xdr:sp macro="" textlink="">
          <xdr:nvSpPr>
            <xdr:cNvPr id="1025" name="Control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1026" name="Control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1027" name="Control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1028" name="Control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1029" name="Control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1030" name="Control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206749</xdr:colOff>
          <xdr:row>17</xdr:row>
          <xdr:rowOff>30816</xdr:rowOff>
        </xdr:from>
        <xdr:to>
          <xdr:col>2</xdr:col>
          <xdr:colOff>774887</xdr:colOff>
          <xdr:row>18</xdr:row>
          <xdr:rowOff>30816</xdr:rowOff>
        </xdr:to>
        <xdr:sp macro="" textlink="">
          <xdr:nvSpPr>
            <xdr:cNvPr id="3073" name="Control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8965</xdr:colOff>
          <xdr:row>17</xdr:row>
          <xdr:rowOff>30816</xdr:rowOff>
        </xdr:from>
        <xdr:to>
          <xdr:col>4</xdr:col>
          <xdr:colOff>790015</xdr:colOff>
          <xdr:row>18</xdr:row>
          <xdr:rowOff>30816</xdr:rowOff>
        </xdr:to>
        <xdr:sp macro="" textlink="">
          <xdr:nvSpPr>
            <xdr:cNvPr id="3074" name="Control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8965</xdr:colOff>
          <xdr:row>17</xdr:row>
          <xdr:rowOff>30816</xdr:rowOff>
        </xdr:from>
        <xdr:to>
          <xdr:col>4</xdr:col>
          <xdr:colOff>790015</xdr:colOff>
          <xdr:row>18</xdr:row>
          <xdr:rowOff>30816</xdr:rowOff>
        </xdr:to>
        <xdr:sp macro="" textlink="">
          <xdr:nvSpPr>
            <xdr:cNvPr id="3075" name="Control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8965</xdr:colOff>
          <xdr:row>17</xdr:row>
          <xdr:rowOff>30816</xdr:rowOff>
        </xdr:from>
        <xdr:to>
          <xdr:col>4</xdr:col>
          <xdr:colOff>790015</xdr:colOff>
          <xdr:row>18</xdr:row>
          <xdr:rowOff>30816</xdr:rowOff>
        </xdr:to>
        <xdr:sp macro="" textlink="">
          <xdr:nvSpPr>
            <xdr:cNvPr id="3076" name="Control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8965</xdr:colOff>
          <xdr:row>17</xdr:row>
          <xdr:rowOff>30816</xdr:rowOff>
        </xdr:from>
        <xdr:to>
          <xdr:col>4</xdr:col>
          <xdr:colOff>790015</xdr:colOff>
          <xdr:row>18</xdr:row>
          <xdr:rowOff>30816</xdr:rowOff>
        </xdr:to>
        <xdr:sp macro="" textlink="">
          <xdr:nvSpPr>
            <xdr:cNvPr id="3077" name="Control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8965</xdr:colOff>
          <xdr:row>17</xdr:row>
          <xdr:rowOff>30816</xdr:rowOff>
        </xdr:from>
        <xdr:to>
          <xdr:col>4</xdr:col>
          <xdr:colOff>790015</xdr:colOff>
          <xdr:row>18</xdr:row>
          <xdr:rowOff>30816</xdr:rowOff>
        </xdr:to>
        <xdr:sp macro="" textlink="">
          <xdr:nvSpPr>
            <xdr:cNvPr id="3078" name="Control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9.xml"/><Relationship Id="rId13" Type="http://schemas.openxmlformats.org/officeDocument/2006/relationships/image" Target="../media/image11.emf"/><Relationship Id="rId3" Type="http://schemas.openxmlformats.org/officeDocument/2006/relationships/vmlDrawing" Target="../drawings/vmlDrawing2.vml"/><Relationship Id="rId7" Type="http://schemas.openxmlformats.org/officeDocument/2006/relationships/image" Target="../media/image8.emf"/><Relationship Id="rId12" Type="http://schemas.openxmlformats.org/officeDocument/2006/relationships/control" Target="../activeX/activeX1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8.xml"/><Relationship Id="rId11" Type="http://schemas.openxmlformats.org/officeDocument/2006/relationships/image" Target="../media/image10.emf"/><Relationship Id="rId5" Type="http://schemas.openxmlformats.org/officeDocument/2006/relationships/image" Target="../media/image7.emf"/><Relationship Id="rId15" Type="http://schemas.openxmlformats.org/officeDocument/2006/relationships/image" Target="../media/image12.emf"/><Relationship Id="rId10" Type="http://schemas.openxmlformats.org/officeDocument/2006/relationships/control" Target="../activeX/activeX10.xml"/><Relationship Id="rId4" Type="http://schemas.openxmlformats.org/officeDocument/2006/relationships/control" Target="../activeX/activeX7.xml"/><Relationship Id="rId9" Type="http://schemas.openxmlformats.org/officeDocument/2006/relationships/image" Target="../media/image9.emf"/><Relationship Id="rId14" Type="http://schemas.openxmlformats.org/officeDocument/2006/relationships/control" Target="../activeX/activeX12.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15.xml"/><Relationship Id="rId13" Type="http://schemas.openxmlformats.org/officeDocument/2006/relationships/image" Target="../media/image16.emf"/><Relationship Id="rId3" Type="http://schemas.openxmlformats.org/officeDocument/2006/relationships/vmlDrawing" Target="../drawings/vmlDrawing3.vml"/><Relationship Id="rId7" Type="http://schemas.openxmlformats.org/officeDocument/2006/relationships/image" Target="../media/image2.emf"/><Relationship Id="rId12" Type="http://schemas.openxmlformats.org/officeDocument/2006/relationships/control" Target="../activeX/activeX17.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14.xml"/><Relationship Id="rId11" Type="http://schemas.openxmlformats.org/officeDocument/2006/relationships/image" Target="../media/image15.emf"/><Relationship Id="rId5" Type="http://schemas.openxmlformats.org/officeDocument/2006/relationships/image" Target="../media/image13.emf"/><Relationship Id="rId15" Type="http://schemas.openxmlformats.org/officeDocument/2006/relationships/image" Target="../media/image17.emf"/><Relationship Id="rId10" Type="http://schemas.openxmlformats.org/officeDocument/2006/relationships/control" Target="../activeX/activeX16.xml"/><Relationship Id="rId4" Type="http://schemas.openxmlformats.org/officeDocument/2006/relationships/control" Target="../activeX/activeX13.xml"/><Relationship Id="rId9" Type="http://schemas.openxmlformats.org/officeDocument/2006/relationships/image" Target="../media/image14.emf"/><Relationship Id="rId14" Type="http://schemas.openxmlformats.org/officeDocument/2006/relationships/control" Target="../activeX/activeX18.xml"/></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21.xml"/><Relationship Id="rId13" Type="http://schemas.openxmlformats.org/officeDocument/2006/relationships/image" Target="../media/image22.emf"/><Relationship Id="rId3" Type="http://schemas.openxmlformats.org/officeDocument/2006/relationships/vmlDrawing" Target="../drawings/vmlDrawing4.vml"/><Relationship Id="rId7" Type="http://schemas.openxmlformats.org/officeDocument/2006/relationships/image" Target="../media/image19.emf"/><Relationship Id="rId12" Type="http://schemas.openxmlformats.org/officeDocument/2006/relationships/control" Target="../activeX/activeX2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ntrol" Target="../activeX/activeX20.xml"/><Relationship Id="rId11" Type="http://schemas.openxmlformats.org/officeDocument/2006/relationships/image" Target="../media/image21.emf"/><Relationship Id="rId5" Type="http://schemas.openxmlformats.org/officeDocument/2006/relationships/image" Target="../media/image18.emf"/><Relationship Id="rId15" Type="http://schemas.openxmlformats.org/officeDocument/2006/relationships/image" Target="../media/image23.emf"/><Relationship Id="rId10" Type="http://schemas.openxmlformats.org/officeDocument/2006/relationships/control" Target="../activeX/activeX22.xml"/><Relationship Id="rId4" Type="http://schemas.openxmlformats.org/officeDocument/2006/relationships/control" Target="../activeX/activeX19.xml"/><Relationship Id="rId9" Type="http://schemas.openxmlformats.org/officeDocument/2006/relationships/image" Target="../media/image20.emf"/><Relationship Id="rId14" Type="http://schemas.openxmlformats.org/officeDocument/2006/relationships/control" Target="../activeX/activeX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6"/>
  <dimension ref="B1:G14"/>
  <sheetViews>
    <sheetView tabSelected="1" zoomScaleNormal="100" zoomScaleSheetLayoutView="90" workbookViewId="0">
      <selection activeCell="D16" sqref="D15:D16"/>
    </sheetView>
  </sheetViews>
  <sheetFormatPr defaultRowHeight="15" x14ac:dyDescent="0.25"/>
  <cols>
    <col min="1" max="1" width="2.140625" style="2" customWidth="1"/>
    <col min="2" max="2" width="3.140625" style="1" customWidth="1"/>
    <col min="3" max="3" width="28.42578125" style="2" bestFit="1" customWidth="1"/>
    <col min="4" max="4" width="75.85546875" style="2" customWidth="1"/>
    <col min="5" max="5" width="18.7109375" style="3" customWidth="1"/>
    <col min="6" max="6" width="18.7109375" style="4" customWidth="1"/>
    <col min="7" max="7" width="18.7109375" style="5" customWidth="1"/>
    <col min="8" max="16384" width="9.140625" style="2"/>
  </cols>
  <sheetData>
    <row r="1" spans="2:7" ht="21.75" customHeight="1" x14ac:dyDescent="0.25">
      <c r="C1" s="23" t="s">
        <v>37</v>
      </c>
      <c r="D1" s="23"/>
      <c r="E1" s="23"/>
      <c r="F1" s="23"/>
      <c r="G1" s="23"/>
    </row>
    <row r="2" spans="2:7" ht="39" customHeight="1" x14ac:dyDescent="0.25">
      <c r="C2" s="24" t="s">
        <v>96</v>
      </c>
      <c r="D2" s="24"/>
      <c r="E2" s="24"/>
      <c r="F2" s="24"/>
      <c r="G2" s="24"/>
    </row>
    <row r="3" spans="2:7" ht="21" customHeight="1" x14ac:dyDescent="0.2">
      <c r="G3" s="6" t="s">
        <v>33</v>
      </c>
    </row>
    <row r="4" spans="2:7" s="12" customFormat="1" ht="42.75" x14ac:dyDescent="0.25">
      <c r="B4" s="7" t="s">
        <v>2</v>
      </c>
      <c r="C4" s="7" t="s">
        <v>35</v>
      </c>
      <c r="D4" s="8" t="s">
        <v>63</v>
      </c>
      <c r="E4" s="9" t="s">
        <v>34</v>
      </c>
      <c r="F4" s="10" t="s">
        <v>36</v>
      </c>
      <c r="G4" s="11" t="s">
        <v>32</v>
      </c>
    </row>
    <row r="5" spans="2:7" s="16" customFormat="1" ht="24" customHeight="1" x14ac:dyDescent="0.25">
      <c r="B5" s="13">
        <v>1</v>
      </c>
      <c r="C5" s="17" t="s">
        <v>24</v>
      </c>
      <c r="D5" s="14" t="s">
        <v>64</v>
      </c>
      <c r="E5" s="15">
        <f>4295249.996+1041131.58</f>
        <v>5336381.5760000004</v>
      </c>
      <c r="F5" s="15">
        <v>3301091.0257199998</v>
      </c>
      <c r="G5" s="15">
        <f t="shared" ref="G5:G13" si="0">E5-F5</f>
        <v>2035290.5502800005</v>
      </c>
    </row>
    <row r="6" spans="2:7" s="16" customFormat="1" ht="47.25" x14ac:dyDescent="0.25">
      <c r="B6" s="13">
        <v>2</v>
      </c>
      <c r="C6" s="17" t="s">
        <v>25</v>
      </c>
      <c r="D6" s="14" t="s">
        <v>65</v>
      </c>
      <c r="E6" s="15">
        <v>583500</v>
      </c>
      <c r="F6" s="15">
        <v>0</v>
      </c>
      <c r="G6" s="15">
        <f t="shared" si="0"/>
        <v>583500</v>
      </c>
    </row>
    <row r="7" spans="2:7" s="16" customFormat="1" ht="110.25" x14ac:dyDescent="0.25">
      <c r="B7" s="13">
        <v>3</v>
      </c>
      <c r="C7" s="17" t="s">
        <v>26</v>
      </c>
      <c r="D7" s="14" t="s">
        <v>69</v>
      </c>
      <c r="E7" s="15">
        <f>1098871.998+380151.299</f>
        <v>1479023.2969999998</v>
      </c>
      <c r="F7" s="15">
        <f>380151.297+380151.299</f>
        <v>760302.59600000002</v>
      </c>
      <c r="G7" s="15">
        <f t="shared" si="0"/>
        <v>718720.70099999977</v>
      </c>
    </row>
    <row r="8" spans="2:7" s="16" customFormat="1" ht="31.5" x14ac:dyDescent="0.25">
      <c r="B8" s="13">
        <v>4</v>
      </c>
      <c r="C8" s="17" t="s">
        <v>27</v>
      </c>
      <c r="D8" s="14" t="s">
        <v>38</v>
      </c>
      <c r="E8" s="15">
        <f>3546749.3+482004.302+1173138.263</f>
        <v>5201891.8650000002</v>
      </c>
      <c r="F8" s="15">
        <f>2872890.696+482004.302+1173138.263</f>
        <v>4528033.2609999999</v>
      </c>
      <c r="G8" s="15">
        <f t="shared" si="0"/>
        <v>673858.60400000028</v>
      </c>
    </row>
    <row r="9" spans="2:7" s="16" customFormat="1" ht="47.25" x14ac:dyDescent="0.25">
      <c r="B9" s="13">
        <v>5</v>
      </c>
      <c r="C9" s="17" t="s">
        <v>28</v>
      </c>
      <c r="D9" s="14" t="s">
        <v>67</v>
      </c>
      <c r="E9" s="15">
        <f>10731988.088+43773.921+6202734.973</f>
        <v>16978496.982000001</v>
      </c>
      <c r="F9" s="15">
        <f>11239.2+43773.921</f>
        <v>55013.120999999999</v>
      </c>
      <c r="G9" s="15">
        <f t="shared" si="0"/>
        <v>16923483.861000001</v>
      </c>
    </row>
    <row r="10" spans="2:7" s="16" customFormat="1" ht="47.25" x14ac:dyDescent="0.25">
      <c r="B10" s="13">
        <v>6</v>
      </c>
      <c r="C10" s="17" t="s">
        <v>29</v>
      </c>
      <c r="D10" s="14" t="s">
        <v>106</v>
      </c>
      <c r="E10" s="15">
        <f>330632.82+13839.286+222774.08</f>
        <v>567246.18599999999</v>
      </c>
      <c r="F10" s="15">
        <f>330632.82+13839.286</f>
        <v>344472.10600000003</v>
      </c>
      <c r="G10" s="15">
        <f t="shared" si="0"/>
        <v>222774.07999999996</v>
      </c>
    </row>
    <row r="11" spans="2:7" s="16" customFormat="1" ht="31.5" x14ac:dyDescent="0.25">
      <c r="B11" s="13">
        <v>7</v>
      </c>
      <c r="C11" s="17" t="s">
        <v>62</v>
      </c>
      <c r="D11" s="14" t="s">
        <v>66</v>
      </c>
      <c r="E11" s="15">
        <f>21744047.876+13059374.423</f>
        <v>34803422.298999995</v>
      </c>
      <c r="F11" s="15">
        <v>29285389.714000002</v>
      </c>
      <c r="G11" s="15">
        <f t="shared" si="0"/>
        <v>5518032.5849999934</v>
      </c>
    </row>
    <row r="12" spans="2:7" s="16" customFormat="1" ht="63" x14ac:dyDescent="0.25">
      <c r="B12" s="13">
        <v>8</v>
      </c>
      <c r="C12" s="17" t="s">
        <v>30</v>
      </c>
      <c r="D12" s="14" t="s">
        <v>68</v>
      </c>
      <c r="E12" s="15">
        <f>12143268.477+33600+596710.787+6000+2046569.356+20000</f>
        <v>14846148.620000001</v>
      </c>
      <c r="F12" s="15">
        <v>8793927.8597999997</v>
      </c>
      <c r="G12" s="15">
        <f t="shared" si="0"/>
        <v>6052220.7602000013</v>
      </c>
    </row>
    <row r="13" spans="2:7" s="16" customFormat="1" ht="31.5" x14ac:dyDescent="0.25">
      <c r="B13" s="13">
        <v>9</v>
      </c>
      <c r="C13" s="17" t="s">
        <v>98</v>
      </c>
      <c r="D13" s="14" t="s">
        <v>102</v>
      </c>
      <c r="E13" s="15">
        <f>9800+93750</f>
        <v>103550</v>
      </c>
      <c r="F13" s="15">
        <v>9800</v>
      </c>
      <c r="G13" s="15">
        <f t="shared" si="0"/>
        <v>93750</v>
      </c>
    </row>
    <row r="14" spans="2:7" s="21" customFormat="1" ht="21" customHeight="1" x14ac:dyDescent="0.25">
      <c r="B14" s="18"/>
      <c r="C14" s="19" t="s">
        <v>31</v>
      </c>
      <c r="D14" s="19"/>
      <c r="E14" s="20">
        <f>SUM(E5:E13)</f>
        <v>79899660.825000003</v>
      </c>
      <c r="F14" s="20">
        <f>SUM(F5:F13)</f>
        <v>47078029.683520004</v>
      </c>
      <c r="G14" s="20">
        <f t="shared" ref="G14" si="1">E14-F14</f>
        <v>32821631.141479999</v>
      </c>
    </row>
  </sheetData>
  <mergeCells count="2">
    <mergeCell ref="C2:G2"/>
    <mergeCell ref="C1:G1"/>
  </mergeCells>
  <printOptions horizontalCentered="1"/>
  <pageMargins left="0.39370078740157483" right="0" top="0.78740157480314965" bottom="0" header="0.31496062992125984" footer="0.31496062992125984"/>
  <pageSetup paperSize="9" scale="83" orientation="landscape" r:id="rId1"/>
  <drawing r:id="rId2"/>
  <legacyDrawing r:id="rId3"/>
  <controls>
    <mc:AlternateContent xmlns:mc="http://schemas.openxmlformats.org/markup-compatibility/2006">
      <mc:Choice Requires="x14">
        <control shapeId="2054" r:id="rId4" name="Control 6">
          <controlPr defaultSize="0" autoPict="0" r:id="rId5">
            <anchor moveWithCells="1">
              <from>
                <xdr:col>4</xdr:col>
                <xdr:colOff>9525</xdr:colOff>
                <xdr:row>15</xdr:row>
                <xdr:rowOff>28575</xdr:rowOff>
              </from>
              <to>
                <xdr:col>4</xdr:col>
                <xdr:colOff>923925</xdr:colOff>
                <xdr:row>16</xdr:row>
                <xdr:rowOff>66675</xdr:rowOff>
              </to>
            </anchor>
          </controlPr>
        </control>
      </mc:Choice>
      <mc:Fallback>
        <control shapeId="2054" r:id="rId4" name="Control 6"/>
      </mc:Fallback>
    </mc:AlternateContent>
    <mc:AlternateContent xmlns:mc="http://schemas.openxmlformats.org/markup-compatibility/2006">
      <mc:Choice Requires="x14">
        <control shapeId="2053" r:id="rId6" name="Control 5">
          <controlPr defaultSize="0" autoPict="0" r:id="rId7">
            <anchor moveWithCells="1">
              <from>
                <xdr:col>4</xdr:col>
                <xdr:colOff>9525</xdr:colOff>
                <xdr:row>15</xdr:row>
                <xdr:rowOff>28575</xdr:rowOff>
              </from>
              <to>
                <xdr:col>4</xdr:col>
                <xdr:colOff>923925</xdr:colOff>
                <xdr:row>16</xdr:row>
                <xdr:rowOff>66675</xdr:rowOff>
              </to>
            </anchor>
          </controlPr>
        </control>
      </mc:Choice>
      <mc:Fallback>
        <control shapeId="2053" r:id="rId6" name="Control 5"/>
      </mc:Fallback>
    </mc:AlternateContent>
    <mc:AlternateContent xmlns:mc="http://schemas.openxmlformats.org/markup-compatibility/2006">
      <mc:Choice Requires="x14">
        <control shapeId="2052" r:id="rId8" name="Control 4">
          <controlPr defaultSize="0" autoPict="0" r:id="rId9">
            <anchor moveWithCells="1">
              <from>
                <xdr:col>4</xdr:col>
                <xdr:colOff>9525</xdr:colOff>
                <xdr:row>15</xdr:row>
                <xdr:rowOff>28575</xdr:rowOff>
              </from>
              <to>
                <xdr:col>4</xdr:col>
                <xdr:colOff>923925</xdr:colOff>
                <xdr:row>16</xdr:row>
                <xdr:rowOff>66675</xdr:rowOff>
              </to>
            </anchor>
          </controlPr>
        </control>
      </mc:Choice>
      <mc:Fallback>
        <control shapeId="2052" r:id="rId8" name="Control 4"/>
      </mc:Fallback>
    </mc:AlternateContent>
    <mc:AlternateContent xmlns:mc="http://schemas.openxmlformats.org/markup-compatibility/2006">
      <mc:Choice Requires="x14">
        <control shapeId="2051" r:id="rId10" name="Control 3">
          <controlPr defaultSize="0" autoPict="0" r:id="rId11">
            <anchor moveWithCells="1">
              <from>
                <xdr:col>4</xdr:col>
                <xdr:colOff>9525</xdr:colOff>
                <xdr:row>15</xdr:row>
                <xdr:rowOff>28575</xdr:rowOff>
              </from>
              <to>
                <xdr:col>4</xdr:col>
                <xdr:colOff>923925</xdr:colOff>
                <xdr:row>16</xdr:row>
                <xdr:rowOff>66675</xdr:rowOff>
              </to>
            </anchor>
          </controlPr>
        </control>
      </mc:Choice>
      <mc:Fallback>
        <control shapeId="2051" r:id="rId10" name="Control 3"/>
      </mc:Fallback>
    </mc:AlternateContent>
    <mc:AlternateContent xmlns:mc="http://schemas.openxmlformats.org/markup-compatibility/2006">
      <mc:Choice Requires="x14">
        <control shapeId="2050" r:id="rId12" name="Control 2">
          <controlPr defaultSize="0" autoPict="0" r:id="rId13">
            <anchor moveWithCells="1">
              <from>
                <xdr:col>4</xdr:col>
                <xdr:colOff>9525</xdr:colOff>
                <xdr:row>15</xdr:row>
                <xdr:rowOff>28575</xdr:rowOff>
              </from>
              <to>
                <xdr:col>4</xdr:col>
                <xdr:colOff>923925</xdr:colOff>
                <xdr:row>16</xdr:row>
                <xdr:rowOff>66675</xdr:rowOff>
              </to>
            </anchor>
          </controlPr>
        </control>
      </mc:Choice>
      <mc:Fallback>
        <control shapeId="2050" r:id="rId12" name="Control 2"/>
      </mc:Fallback>
    </mc:AlternateContent>
    <mc:AlternateContent xmlns:mc="http://schemas.openxmlformats.org/markup-compatibility/2006">
      <mc:Choice Requires="x14">
        <control shapeId="2049" r:id="rId14" name="Control 1">
          <controlPr defaultSize="0" autoPict="0" r:id="rId15">
            <anchor moveWithCells="1">
              <from>
                <xdr:col>2</xdr:col>
                <xdr:colOff>0</xdr:colOff>
                <xdr:row>15</xdr:row>
                <xdr:rowOff>28575</xdr:rowOff>
              </from>
              <to>
                <xdr:col>2</xdr:col>
                <xdr:colOff>914400</xdr:colOff>
                <xdr:row>16</xdr:row>
                <xdr:rowOff>66675</xdr:rowOff>
              </to>
            </anchor>
          </controlPr>
        </control>
      </mc:Choice>
      <mc:Fallback>
        <control shapeId="2049" r:id="rId14" name="Control 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8"/>
  <dimension ref="B1:G14"/>
  <sheetViews>
    <sheetView zoomScale="115" zoomScaleNormal="115" zoomScaleSheetLayoutView="90" workbookViewId="0">
      <selection activeCell="C2" sqref="C2:G2"/>
    </sheetView>
  </sheetViews>
  <sheetFormatPr defaultRowHeight="15" x14ac:dyDescent="0.25"/>
  <cols>
    <col min="1" max="1" width="2.140625" style="2" customWidth="1"/>
    <col min="2" max="2" width="3.140625" style="1" customWidth="1"/>
    <col min="3" max="3" width="28.42578125" style="2" bestFit="1" customWidth="1"/>
    <col min="4" max="4" width="75.85546875" style="2" customWidth="1"/>
    <col min="5" max="5" width="21.7109375" style="3" customWidth="1"/>
    <col min="6" max="6" width="18.7109375" style="4" customWidth="1"/>
    <col min="7" max="7" width="18.7109375" style="5" customWidth="1"/>
    <col min="8" max="16384" width="9.140625" style="2"/>
  </cols>
  <sheetData>
    <row r="1" spans="2:7" ht="2.25" customHeight="1" x14ac:dyDescent="0.25"/>
    <row r="2" spans="2:7" ht="39" customHeight="1" x14ac:dyDescent="0.25">
      <c r="C2" s="23" t="s">
        <v>107</v>
      </c>
      <c r="D2" s="23"/>
      <c r="E2" s="23"/>
      <c r="F2" s="23"/>
      <c r="G2" s="23"/>
    </row>
    <row r="3" spans="2:7" ht="21" customHeight="1" x14ac:dyDescent="0.2">
      <c r="G3" s="6" t="s">
        <v>70</v>
      </c>
    </row>
    <row r="4" spans="2:7" s="12" customFormat="1" ht="28.5" x14ac:dyDescent="0.25">
      <c r="B4" s="7" t="s">
        <v>2</v>
      </c>
      <c r="C4" s="7" t="s">
        <v>71</v>
      </c>
      <c r="D4" s="22" t="s">
        <v>72</v>
      </c>
      <c r="E4" s="9" t="s">
        <v>73</v>
      </c>
      <c r="F4" s="10" t="s">
        <v>74</v>
      </c>
      <c r="G4" s="11" t="s">
        <v>75</v>
      </c>
    </row>
    <row r="5" spans="2:7" s="16" customFormat="1" ht="15.75" x14ac:dyDescent="0.25">
      <c r="B5" s="13">
        <v>1</v>
      </c>
      <c r="C5" s="17" t="s">
        <v>76</v>
      </c>
      <c r="D5" s="14" t="s">
        <v>77</v>
      </c>
      <c r="E5" s="15">
        <f>4295249.996+1041131.58</f>
        <v>5336381.5760000004</v>
      </c>
      <c r="F5" s="15">
        <v>3301091.0257199998</v>
      </c>
      <c r="G5" s="15">
        <f t="shared" ref="G5:G14" si="0">E5-F5</f>
        <v>2035290.5502800005</v>
      </c>
    </row>
    <row r="6" spans="2:7" s="16" customFormat="1" ht="47.25" x14ac:dyDescent="0.25">
      <c r="B6" s="13">
        <v>2</v>
      </c>
      <c r="C6" s="17" t="s">
        <v>78</v>
      </c>
      <c r="D6" s="14" t="s">
        <v>79</v>
      </c>
      <c r="E6" s="15">
        <v>583500</v>
      </c>
      <c r="F6" s="15">
        <v>0</v>
      </c>
      <c r="G6" s="15">
        <f t="shared" si="0"/>
        <v>583500</v>
      </c>
    </row>
    <row r="7" spans="2:7" s="16" customFormat="1" ht="94.5" x14ac:dyDescent="0.25">
      <c r="B7" s="13">
        <v>3</v>
      </c>
      <c r="C7" s="17" t="s">
        <v>80</v>
      </c>
      <c r="D7" s="14" t="s">
        <v>81</v>
      </c>
      <c r="E7" s="15">
        <f>1098871.998+380151.299</f>
        <v>1479023.2969999998</v>
      </c>
      <c r="F7" s="15">
        <f>380151.297+380151.299</f>
        <v>760302.59600000002</v>
      </c>
      <c r="G7" s="15">
        <f t="shared" si="0"/>
        <v>718720.70099999977</v>
      </c>
    </row>
    <row r="8" spans="2:7" s="16" customFormat="1" ht="15.75" x14ac:dyDescent="0.25">
      <c r="B8" s="13">
        <v>4</v>
      </c>
      <c r="C8" s="17" t="s">
        <v>82</v>
      </c>
      <c r="D8" s="14" t="s">
        <v>83</v>
      </c>
      <c r="E8" s="15">
        <f>3546749.3+482004.302+1173138.263</f>
        <v>5201891.8650000002</v>
      </c>
      <c r="F8" s="15">
        <f>2872890.696+482004.302+1173138.263</f>
        <v>4528033.2609999999</v>
      </c>
      <c r="G8" s="15">
        <f t="shared" si="0"/>
        <v>673858.60400000028</v>
      </c>
    </row>
    <row r="9" spans="2:7" s="16" customFormat="1" ht="47.25" x14ac:dyDescent="0.25">
      <c r="B9" s="13">
        <v>5</v>
      </c>
      <c r="C9" s="17" t="s">
        <v>84</v>
      </c>
      <c r="D9" s="14" t="s">
        <v>85</v>
      </c>
      <c r="E9" s="15">
        <f>10731988.088+43773.921+6202734.973</f>
        <v>16978496.982000001</v>
      </c>
      <c r="F9" s="15">
        <f>11239.2+43773.921</f>
        <v>55013.120999999999</v>
      </c>
      <c r="G9" s="15">
        <f t="shared" si="0"/>
        <v>16923483.861000001</v>
      </c>
    </row>
    <row r="10" spans="2:7" s="16" customFormat="1" ht="47.25" x14ac:dyDescent="0.25">
      <c r="B10" s="13">
        <v>6</v>
      </c>
      <c r="C10" s="17" t="s">
        <v>86</v>
      </c>
      <c r="D10" s="14" t="s">
        <v>105</v>
      </c>
      <c r="E10" s="15">
        <f>330632.82+13839.286+222774.08</f>
        <v>567246.18599999999</v>
      </c>
      <c r="F10" s="15">
        <f>330632.82+13839.286</f>
        <v>344472.10600000003</v>
      </c>
      <c r="G10" s="15">
        <f t="shared" si="0"/>
        <v>222774.07999999996</v>
      </c>
    </row>
    <row r="11" spans="2:7" s="16" customFormat="1" ht="15.75" x14ac:dyDescent="0.25">
      <c r="B11" s="13">
        <v>7</v>
      </c>
      <c r="C11" s="17" t="s">
        <v>87</v>
      </c>
      <c r="D11" s="14" t="s">
        <v>88</v>
      </c>
      <c r="E11" s="15">
        <f>21744047.876+13059374.423</f>
        <v>34803422.298999995</v>
      </c>
      <c r="F11" s="15">
        <v>29285389.714000002</v>
      </c>
      <c r="G11" s="15">
        <f t="shared" si="0"/>
        <v>5518032.5849999934</v>
      </c>
    </row>
    <row r="12" spans="2:7" s="16" customFormat="1" ht="47.25" x14ac:dyDescent="0.25">
      <c r="B12" s="13">
        <v>8</v>
      </c>
      <c r="C12" s="17" t="s">
        <v>89</v>
      </c>
      <c r="D12" s="14" t="s">
        <v>90</v>
      </c>
      <c r="E12" s="15">
        <f>12143268.477+33600+596710.787+6000+2046569.356+20000</f>
        <v>14846148.620000001</v>
      </c>
      <c r="F12" s="15">
        <v>8793927.8597999997</v>
      </c>
      <c r="G12" s="15">
        <f t="shared" si="0"/>
        <v>6052220.7602000013</v>
      </c>
    </row>
    <row r="13" spans="2:7" s="16" customFormat="1" ht="31.5" x14ac:dyDescent="0.25">
      <c r="B13" s="13">
        <v>9</v>
      </c>
      <c r="C13" s="17" t="s">
        <v>100</v>
      </c>
      <c r="D13" s="14" t="s">
        <v>103</v>
      </c>
      <c r="E13" s="15">
        <f>9800+93750</f>
        <v>103550</v>
      </c>
      <c r="F13" s="15">
        <v>9800</v>
      </c>
      <c r="G13" s="15">
        <f t="shared" si="0"/>
        <v>93750</v>
      </c>
    </row>
    <row r="14" spans="2:7" s="21" customFormat="1" ht="15.75" x14ac:dyDescent="0.25">
      <c r="B14" s="18"/>
      <c r="C14" s="19" t="s">
        <v>91</v>
      </c>
      <c r="D14" s="19"/>
      <c r="E14" s="20">
        <f>SUM(E5:E13)</f>
        <v>79899660.825000003</v>
      </c>
      <c r="F14" s="20">
        <f>SUM(F5:F13)</f>
        <v>47078029.683520004</v>
      </c>
      <c r="G14" s="20">
        <f t="shared" si="0"/>
        <v>32821631.141479999</v>
      </c>
    </row>
  </sheetData>
  <mergeCells count="1">
    <mergeCell ref="C2:G2"/>
  </mergeCells>
  <printOptions horizontalCentered="1"/>
  <pageMargins left="0.39370078740157483" right="0" top="0.78740157480314965" bottom="0" header="0.31496062992125984" footer="0.31496062992125984"/>
  <pageSetup paperSize="9" scale="83" orientation="landscape" r:id="rId1"/>
  <drawing r:id="rId2"/>
  <legacyDrawing r:id="rId3"/>
  <controls>
    <mc:AlternateContent xmlns:mc="http://schemas.openxmlformats.org/markup-compatibility/2006">
      <mc:Choice Requires="x14">
        <control shapeId="5121" r:id="rId4" name="Control 1">
          <controlPr defaultSize="0" autoPict="0" r:id="rId5">
            <anchor moveWithCells="1">
              <from>
                <xdr:col>2</xdr:col>
                <xdr:colOff>0</xdr:colOff>
                <xdr:row>14</xdr:row>
                <xdr:rowOff>66675</xdr:rowOff>
              </from>
              <to>
                <xdr:col>2</xdr:col>
                <xdr:colOff>1047750</xdr:colOff>
                <xdr:row>15</xdr:row>
                <xdr:rowOff>142875</xdr:rowOff>
              </to>
            </anchor>
          </controlPr>
        </control>
      </mc:Choice>
      <mc:Fallback>
        <control shapeId="5121" r:id="rId4" name="Control 1"/>
      </mc:Fallback>
    </mc:AlternateContent>
    <mc:AlternateContent xmlns:mc="http://schemas.openxmlformats.org/markup-compatibility/2006">
      <mc:Choice Requires="x14">
        <control shapeId="5122" r:id="rId6" name="Control 2">
          <controlPr defaultSize="0" autoPict="0" r:id="rId7">
            <anchor moveWithCells="1">
              <from>
                <xdr:col>4</xdr:col>
                <xdr:colOff>9525</xdr:colOff>
                <xdr:row>14</xdr:row>
                <xdr:rowOff>66675</xdr:rowOff>
              </from>
              <to>
                <xdr:col>4</xdr:col>
                <xdr:colOff>1057275</xdr:colOff>
                <xdr:row>15</xdr:row>
                <xdr:rowOff>142875</xdr:rowOff>
              </to>
            </anchor>
          </controlPr>
        </control>
      </mc:Choice>
      <mc:Fallback>
        <control shapeId="5122" r:id="rId6" name="Control 2"/>
      </mc:Fallback>
    </mc:AlternateContent>
    <mc:AlternateContent xmlns:mc="http://schemas.openxmlformats.org/markup-compatibility/2006">
      <mc:Choice Requires="x14">
        <control shapeId="5123" r:id="rId8" name="Control 3">
          <controlPr defaultSize="0" autoPict="0" r:id="rId9">
            <anchor moveWithCells="1">
              <from>
                <xdr:col>4</xdr:col>
                <xdr:colOff>9525</xdr:colOff>
                <xdr:row>14</xdr:row>
                <xdr:rowOff>66675</xdr:rowOff>
              </from>
              <to>
                <xdr:col>4</xdr:col>
                <xdr:colOff>1057275</xdr:colOff>
                <xdr:row>15</xdr:row>
                <xdr:rowOff>142875</xdr:rowOff>
              </to>
            </anchor>
          </controlPr>
        </control>
      </mc:Choice>
      <mc:Fallback>
        <control shapeId="5123" r:id="rId8" name="Control 3"/>
      </mc:Fallback>
    </mc:AlternateContent>
    <mc:AlternateContent xmlns:mc="http://schemas.openxmlformats.org/markup-compatibility/2006">
      <mc:Choice Requires="x14">
        <control shapeId="5124" r:id="rId10" name="Control 4">
          <controlPr defaultSize="0" autoPict="0" r:id="rId11">
            <anchor moveWithCells="1">
              <from>
                <xdr:col>4</xdr:col>
                <xdr:colOff>9525</xdr:colOff>
                <xdr:row>14</xdr:row>
                <xdr:rowOff>66675</xdr:rowOff>
              </from>
              <to>
                <xdr:col>4</xdr:col>
                <xdr:colOff>1057275</xdr:colOff>
                <xdr:row>15</xdr:row>
                <xdr:rowOff>142875</xdr:rowOff>
              </to>
            </anchor>
          </controlPr>
        </control>
      </mc:Choice>
      <mc:Fallback>
        <control shapeId="5124" r:id="rId10" name="Control 4"/>
      </mc:Fallback>
    </mc:AlternateContent>
    <mc:AlternateContent xmlns:mc="http://schemas.openxmlformats.org/markup-compatibility/2006">
      <mc:Choice Requires="x14">
        <control shapeId="5125" r:id="rId12" name="Control 5">
          <controlPr defaultSize="0" autoPict="0" r:id="rId13">
            <anchor moveWithCells="1">
              <from>
                <xdr:col>4</xdr:col>
                <xdr:colOff>9525</xdr:colOff>
                <xdr:row>14</xdr:row>
                <xdr:rowOff>66675</xdr:rowOff>
              </from>
              <to>
                <xdr:col>4</xdr:col>
                <xdr:colOff>1057275</xdr:colOff>
                <xdr:row>15</xdr:row>
                <xdr:rowOff>142875</xdr:rowOff>
              </to>
            </anchor>
          </controlPr>
        </control>
      </mc:Choice>
      <mc:Fallback>
        <control shapeId="5125" r:id="rId12" name="Control 5"/>
      </mc:Fallback>
    </mc:AlternateContent>
    <mc:AlternateContent xmlns:mc="http://schemas.openxmlformats.org/markup-compatibility/2006">
      <mc:Choice Requires="x14">
        <control shapeId="5126" r:id="rId14" name="Control 6">
          <controlPr defaultSize="0" autoPict="0" r:id="rId15">
            <anchor moveWithCells="1">
              <from>
                <xdr:col>4</xdr:col>
                <xdr:colOff>9525</xdr:colOff>
                <xdr:row>14</xdr:row>
                <xdr:rowOff>66675</xdr:rowOff>
              </from>
              <to>
                <xdr:col>4</xdr:col>
                <xdr:colOff>1057275</xdr:colOff>
                <xdr:row>15</xdr:row>
                <xdr:rowOff>142875</xdr:rowOff>
              </to>
            </anchor>
          </controlPr>
        </control>
      </mc:Choice>
      <mc:Fallback>
        <control shapeId="5126" r:id="rId14" name="Control 6"/>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5"/>
  <dimension ref="B1:G15"/>
  <sheetViews>
    <sheetView zoomScaleNormal="100" zoomScaleSheetLayoutView="90" workbookViewId="0">
      <selection activeCell="C2" sqref="C2:G2"/>
    </sheetView>
  </sheetViews>
  <sheetFormatPr defaultRowHeight="15" x14ac:dyDescent="0.25"/>
  <cols>
    <col min="1" max="1" width="2.140625" style="2" customWidth="1"/>
    <col min="2" max="2" width="3.140625" style="1" customWidth="1"/>
    <col min="3" max="3" width="28.42578125" style="2" bestFit="1" customWidth="1"/>
    <col min="4" max="4" width="75.85546875" style="2" customWidth="1"/>
    <col min="5" max="5" width="18.7109375" style="3" customWidth="1"/>
    <col min="6" max="6" width="18.7109375" style="4" customWidth="1"/>
    <col min="7" max="7" width="18.7109375" style="5" customWidth="1"/>
    <col min="8" max="16384" width="9.140625" style="2"/>
  </cols>
  <sheetData>
    <row r="1" spans="2:7" ht="2.25" customHeight="1" x14ac:dyDescent="0.25"/>
    <row r="2" spans="2:7" ht="39" customHeight="1" x14ac:dyDescent="0.25">
      <c r="C2" s="23" t="s">
        <v>97</v>
      </c>
      <c r="D2" s="23"/>
      <c r="E2" s="23"/>
      <c r="F2" s="23"/>
      <c r="G2" s="23"/>
    </row>
    <row r="3" spans="2:7" ht="18.75" x14ac:dyDescent="0.25">
      <c r="C3" s="23" t="s">
        <v>0</v>
      </c>
      <c r="D3" s="23"/>
      <c r="E3" s="23"/>
      <c r="F3" s="23"/>
      <c r="G3" s="23"/>
    </row>
    <row r="4" spans="2:7" ht="21" customHeight="1" x14ac:dyDescent="0.2">
      <c r="G4" s="6" t="s">
        <v>1</v>
      </c>
    </row>
    <row r="5" spans="2:7" s="12" customFormat="1" ht="28.5" x14ac:dyDescent="0.25">
      <c r="B5" s="7" t="s">
        <v>2</v>
      </c>
      <c r="C5" s="7" t="s">
        <v>3</v>
      </c>
      <c r="D5" s="8" t="s">
        <v>4</v>
      </c>
      <c r="E5" s="9" t="s">
        <v>5</v>
      </c>
      <c r="F5" s="10" t="s">
        <v>6</v>
      </c>
      <c r="G5" s="11" t="s">
        <v>7</v>
      </c>
    </row>
    <row r="6" spans="2:7" s="16" customFormat="1" ht="31.5" x14ac:dyDescent="0.25">
      <c r="B6" s="13">
        <v>1</v>
      </c>
      <c r="C6" s="17" t="s">
        <v>8</v>
      </c>
      <c r="D6" s="14" t="s">
        <v>9</v>
      </c>
      <c r="E6" s="15">
        <f>4295249.996+1041131.58</f>
        <v>5336381.5760000004</v>
      </c>
      <c r="F6" s="15">
        <v>3301091.0257199998</v>
      </c>
      <c r="G6" s="15">
        <f t="shared" ref="G6:G15" si="0">E6-F6</f>
        <v>2035290.5502800005</v>
      </c>
    </row>
    <row r="7" spans="2:7" s="16" customFormat="1" ht="31.5" x14ac:dyDescent="0.25">
      <c r="B7" s="13">
        <v>2</v>
      </c>
      <c r="C7" s="17" t="s">
        <v>10</v>
      </c>
      <c r="D7" s="14" t="s">
        <v>11</v>
      </c>
      <c r="E7" s="15">
        <v>583500</v>
      </c>
      <c r="F7" s="15">
        <v>0</v>
      </c>
      <c r="G7" s="15">
        <f t="shared" si="0"/>
        <v>583500</v>
      </c>
    </row>
    <row r="8" spans="2:7" s="16" customFormat="1" ht="94.5" x14ac:dyDescent="0.25">
      <c r="B8" s="13">
        <v>3</v>
      </c>
      <c r="C8" s="17" t="s">
        <v>12</v>
      </c>
      <c r="D8" s="14" t="s">
        <v>13</v>
      </c>
      <c r="E8" s="15">
        <f>1098871.998+380151.299</f>
        <v>1479023.2969999998</v>
      </c>
      <c r="F8" s="15">
        <f>380151.297+380151.299</f>
        <v>760302.59600000002</v>
      </c>
      <c r="G8" s="15">
        <f t="shared" si="0"/>
        <v>718720.70099999977</v>
      </c>
    </row>
    <row r="9" spans="2:7" s="16" customFormat="1" ht="31.5" x14ac:dyDescent="0.25">
      <c r="B9" s="13">
        <v>4</v>
      </c>
      <c r="C9" s="17" t="s">
        <v>14</v>
      </c>
      <c r="D9" s="14" t="s">
        <v>15</v>
      </c>
      <c r="E9" s="15">
        <f>3546749.3+482004.302+1173138.263</f>
        <v>5201891.8650000002</v>
      </c>
      <c r="F9" s="15">
        <f>2872890.696+482004.302+1173138.263</f>
        <v>4528033.2609999999</v>
      </c>
      <c r="G9" s="15">
        <f t="shared" si="0"/>
        <v>673858.60400000028</v>
      </c>
    </row>
    <row r="10" spans="2:7" s="16" customFormat="1" ht="31.5" x14ac:dyDescent="0.25">
      <c r="B10" s="13">
        <v>5</v>
      </c>
      <c r="C10" s="17" t="s">
        <v>16</v>
      </c>
      <c r="D10" s="14" t="s">
        <v>17</v>
      </c>
      <c r="E10" s="15">
        <f>10731988.088+43773.921+6202734.973</f>
        <v>16978496.982000001</v>
      </c>
      <c r="F10" s="15">
        <f>11239.2+43773.921</f>
        <v>55013.120999999999</v>
      </c>
      <c r="G10" s="15">
        <f t="shared" si="0"/>
        <v>16923483.861000001</v>
      </c>
    </row>
    <row r="11" spans="2:7" s="16" customFormat="1" ht="47.25" x14ac:dyDescent="0.25">
      <c r="B11" s="13">
        <v>6</v>
      </c>
      <c r="C11" s="17" t="s">
        <v>18</v>
      </c>
      <c r="D11" s="14" t="s">
        <v>104</v>
      </c>
      <c r="E11" s="15">
        <f>330632.82+13839.286+222774.08</f>
        <v>567246.18599999999</v>
      </c>
      <c r="F11" s="15">
        <f>330632.82+13839.286</f>
        <v>344472.10600000003</v>
      </c>
      <c r="G11" s="15">
        <f t="shared" si="0"/>
        <v>222774.07999999996</v>
      </c>
    </row>
    <row r="12" spans="2:7" s="16" customFormat="1" ht="31.5" x14ac:dyDescent="0.25">
      <c r="B12" s="13">
        <v>7</v>
      </c>
      <c r="C12" s="17" t="s">
        <v>19</v>
      </c>
      <c r="D12" s="14" t="s">
        <v>20</v>
      </c>
      <c r="E12" s="15">
        <f>21744047.876+13059374.423</f>
        <v>34803422.298999995</v>
      </c>
      <c r="F12" s="15">
        <v>29285389.714000002</v>
      </c>
      <c r="G12" s="15">
        <f t="shared" si="0"/>
        <v>5518032.5849999934</v>
      </c>
    </row>
    <row r="13" spans="2:7" s="16" customFormat="1" ht="47.25" x14ac:dyDescent="0.25">
      <c r="B13" s="13">
        <v>8</v>
      </c>
      <c r="C13" s="17" t="s">
        <v>21</v>
      </c>
      <c r="D13" s="14" t="s">
        <v>22</v>
      </c>
      <c r="E13" s="15">
        <f>12143268.477+33600+596710.787+6000+2046569.356+20000</f>
        <v>14846148.620000001</v>
      </c>
      <c r="F13" s="15">
        <v>8793927.8597999997</v>
      </c>
      <c r="G13" s="15">
        <f t="shared" si="0"/>
        <v>6052220.7602000013</v>
      </c>
    </row>
    <row r="14" spans="2:7" s="16" customFormat="1" ht="31.5" x14ac:dyDescent="0.25">
      <c r="B14" s="13">
        <v>9</v>
      </c>
      <c r="C14" s="17" t="s">
        <v>99</v>
      </c>
      <c r="D14" s="14" t="s">
        <v>101</v>
      </c>
      <c r="E14" s="15">
        <f>9800+93750</f>
        <v>103550</v>
      </c>
      <c r="F14" s="15">
        <v>9800</v>
      </c>
      <c r="G14" s="15">
        <f t="shared" si="0"/>
        <v>93750</v>
      </c>
    </row>
    <row r="15" spans="2:7" s="21" customFormat="1" ht="21" customHeight="1" x14ac:dyDescent="0.25">
      <c r="B15" s="18"/>
      <c r="C15" s="19" t="s">
        <v>23</v>
      </c>
      <c r="D15" s="19"/>
      <c r="E15" s="20">
        <f>SUM(E6:E14)</f>
        <v>79899660.825000003</v>
      </c>
      <c r="F15" s="20">
        <f>SUM(F6:F14)</f>
        <v>47078029.683520004</v>
      </c>
      <c r="G15" s="20">
        <f t="shared" si="0"/>
        <v>32821631.141479999</v>
      </c>
    </row>
  </sheetData>
  <mergeCells count="2">
    <mergeCell ref="C2:G2"/>
    <mergeCell ref="C3:G3"/>
  </mergeCells>
  <printOptions horizontalCentered="1"/>
  <pageMargins left="0.39370078740157483" right="0" top="0.78740157480314965" bottom="0" header="0.31496062992125984" footer="0.31496062992125984"/>
  <pageSetup paperSize="9" scale="83" orientation="landscape" r:id="rId1"/>
  <drawing r:id="rId2"/>
  <legacyDrawing r:id="rId3"/>
  <controls>
    <mc:AlternateContent xmlns:mc="http://schemas.openxmlformats.org/markup-compatibility/2006">
      <mc:Choice Requires="x14">
        <control shapeId="1030" r:id="rId4" name="Control 6">
          <controlPr defaultSize="0" autoPict="0" r:id="rId5">
            <anchor moveWithCells="1">
              <from>
                <xdr:col>4</xdr:col>
                <xdr:colOff>9525</xdr:colOff>
                <xdr:row>16</xdr:row>
                <xdr:rowOff>28575</xdr:rowOff>
              </from>
              <to>
                <xdr:col>4</xdr:col>
                <xdr:colOff>923925</xdr:colOff>
                <xdr:row>17</xdr:row>
                <xdr:rowOff>66675</xdr:rowOff>
              </to>
            </anchor>
          </controlPr>
        </control>
      </mc:Choice>
      <mc:Fallback>
        <control shapeId="1030" r:id="rId4" name="Control 6"/>
      </mc:Fallback>
    </mc:AlternateContent>
    <mc:AlternateContent xmlns:mc="http://schemas.openxmlformats.org/markup-compatibility/2006">
      <mc:Choice Requires="x14">
        <control shapeId="1029" r:id="rId6" name="Control 5">
          <controlPr defaultSize="0" autoPict="0" r:id="rId7">
            <anchor moveWithCells="1">
              <from>
                <xdr:col>4</xdr:col>
                <xdr:colOff>9525</xdr:colOff>
                <xdr:row>16</xdr:row>
                <xdr:rowOff>28575</xdr:rowOff>
              </from>
              <to>
                <xdr:col>4</xdr:col>
                <xdr:colOff>923925</xdr:colOff>
                <xdr:row>17</xdr:row>
                <xdr:rowOff>66675</xdr:rowOff>
              </to>
            </anchor>
          </controlPr>
        </control>
      </mc:Choice>
      <mc:Fallback>
        <control shapeId="1029" r:id="rId6" name="Control 5"/>
      </mc:Fallback>
    </mc:AlternateContent>
    <mc:AlternateContent xmlns:mc="http://schemas.openxmlformats.org/markup-compatibility/2006">
      <mc:Choice Requires="x14">
        <control shapeId="1028" r:id="rId8" name="Control 4">
          <controlPr defaultSize="0" autoPict="0" r:id="rId9">
            <anchor moveWithCells="1">
              <from>
                <xdr:col>4</xdr:col>
                <xdr:colOff>9525</xdr:colOff>
                <xdr:row>16</xdr:row>
                <xdr:rowOff>28575</xdr:rowOff>
              </from>
              <to>
                <xdr:col>4</xdr:col>
                <xdr:colOff>923925</xdr:colOff>
                <xdr:row>17</xdr:row>
                <xdr:rowOff>66675</xdr:rowOff>
              </to>
            </anchor>
          </controlPr>
        </control>
      </mc:Choice>
      <mc:Fallback>
        <control shapeId="1028" r:id="rId8" name="Control 4"/>
      </mc:Fallback>
    </mc:AlternateContent>
    <mc:AlternateContent xmlns:mc="http://schemas.openxmlformats.org/markup-compatibility/2006">
      <mc:Choice Requires="x14">
        <control shapeId="1027" r:id="rId10" name="Control 3">
          <controlPr defaultSize="0" autoPict="0" r:id="rId11">
            <anchor moveWithCells="1">
              <from>
                <xdr:col>4</xdr:col>
                <xdr:colOff>9525</xdr:colOff>
                <xdr:row>16</xdr:row>
                <xdr:rowOff>28575</xdr:rowOff>
              </from>
              <to>
                <xdr:col>4</xdr:col>
                <xdr:colOff>923925</xdr:colOff>
                <xdr:row>17</xdr:row>
                <xdr:rowOff>66675</xdr:rowOff>
              </to>
            </anchor>
          </controlPr>
        </control>
      </mc:Choice>
      <mc:Fallback>
        <control shapeId="1027" r:id="rId10" name="Control 3"/>
      </mc:Fallback>
    </mc:AlternateContent>
    <mc:AlternateContent xmlns:mc="http://schemas.openxmlformats.org/markup-compatibility/2006">
      <mc:Choice Requires="x14">
        <control shapeId="1026" r:id="rId12" name="Control 2">
          <controlPr defaultSize="0" autoPict="0" r:id="rId13">
            <anchor moveWithCells="1">
              <from>
                <xdr:col>4</xdr:col>
                <xdr:colOff>9525</xdr:colOff>
                <xdr:row>16</xdr:row>
                <xdr:rowOff>28575</xdr:rowOff>
              </from>
              <to>
                <xdr:col>4</xdr:col>
                <xdr:colOff>923925</xdr:colOff>
                <xdr:row>17</xdr:row>
                <xdr:rowOff>66675</xdr:rowOff>
              </to>
            </anchor>
          </controlPr>
        </control>
      </mc:Choice>
      <mc:Fallback>
        <control shapeId="1026" r:id="rId12" name="Control 2"/>
      </mc:Fallback>
    </mc:AlternateContent>
    <mc:AlternateContent xmlns:mc="http://schemas.openxmlformats.org/markup-compatibility/2006">
      <mc:Choice Requires="x14">
        <control shapeId="1025" r:id="rId14" name="Control 1">
          <controlPr defaultSize="0" autoPict="0" r:id="rId15">
            <anchor moveWithCells="1">
              <from>
                <xdr:col>2</xdr:col>
                <xdr:colOff>0</xdr:colOff>
                <xdr:row>16</xdr:row>
                <xdr:rowOff>28575</xdr:rowOff>
              </from>
              <to>
                <xdr:col>2</xdr:col>
                <xdr:colOff>914400</xdr:colOff>
                <xdr:row>17</xdr:row>
                <xdr:rowOff>66675</xdr:rowOff>
              </to>
            </anchor>
          </controlPr>
        </control>
      </mc:Choice>
      <mc:Fallback>
        <control shapeId="1025" r:id="rId14" name="Control 1"/>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7"/>
  <dimension ref="B1:G15"/>
  <sheetViews>
    <sheetView zoomScale="85" zoomScaleNormal="85" zoomScaleSheetLayoutView="90" workbookViewId="0">
      <selection activeCell="C2" sqref="C2:G2"/>
    </sheetView>
  </sheetViews>
  <sheetFormatPr defaultRowHeight="15" x14ac:dyDescent="0.25"/>
  <cols>
    <col min="1" max="1" width="2.140625" style="2" customWidth="1"/>
    <col min="2" max="2" width="3.140625" style="1" customWidth="1"/>
    <col min="3" max="3" width="28.42578125" style="2" bestFit="1" customWidth="1"/>
    <col min="4" max="4" width="75.85546875" style="2" customWidth="1"/>
    <col min="5" max="5" width="18.7109375" style="3" customWidth="1"/>
    <col min="6" max="6" width="19.7109375" style="4" customWidth="1"/>
    <col min="7" max="7" width="18.7109375" style="5" customWidth="1"/>
    <col min="8" max="16384" width="9.140625" style="2"/>
  </cols>
  <sheetData>
    <row r="1" spans="2:7" ht="2.25" customHeight="1" x14ac:dyDescent="0.25"/>
    <row r="2" spans="2:7" ht="39" customHeight="1" x14ac:dyDescent="0.25">
      <c r="C2" s="23" t="s">
        <v>92</v>
      </c>
      <c r="D2" s="23"/>
      <c r="E2" s="23"/>
      <c r="F2" s="23"/>
      <c r="G2" s="23"/>
    </row>
    <row r="3" spans="2:7" ht="18.75" x14ac:dyDescent="0.25">
      <c r="C3" s="23" t="s">
        <v>39</v>
      </c>
      <c r="D3" s="23"/>
      <c r="E3" s="23"/>
      <c r="F3" s="23"/>
      <c r="G3" s="23"/>
    </row>
    <row r="4" spans="2:7" ht="21" customHeight="1" x14ac:dyDescent="0.2">
      <c r="G4" s="6" t="s">
        <v>61</v>
      </c>
    </row>
    <row r="5" spans="2:7" s="12" customFormat="1" ht="42.75" x14ac:dyDescent="0.25">
      <c r="B5" s="7" t="s">
        <v>2</v>
      </c>
      <c r="C5" s="7" t="s">
        <v>40</v>
      </c>
      <c r="D5" s="8" t="s">
        <v>41</v>
      </c>
      <c r="E5" s="9" t="s">
        <v>42</v>
      </c>
      <c r="F5" s="10" t="s">
        <v>43</v>
      </c>
      <c r="G5" s="11" t="s">
        <v>44</v>
      </c>
    </row>
    <row r="6" spans="2:7" s="16" customFormat="1" ht="31.5" x14ac:dyDescent="0.25">
      <c r="B6" s="13">
        <v>1</v>
      </c>
      <c r="C6" s="17" t="s">
        <v>60</v>
      </c>
      <c r="D6" s="14" t="s">
        <v>53</v>
      </c>
      <c r="E6" s="15">
        <f>4295249.996+1041131.58</f>
        <v>5336381.5760000004</v>
      </c>
      <c r="F6" s="15">
        <v>3301091.0257199998</v>
      </c>
      <c r="G6" s="15">
        <f t="shared" ref="G6:G14" si="0">E6-F6</f>
        <v>2035290.5502800005</v>
      </c>
    </row>
    <row r="7" spans="2:7" s="16" customFormat="1" ht="31.5" x14ac:dyDescent="0.25">
      <c r="B7" s="13">
        <v>2</v>
      </c>
      <c r="C7" s="17" t="s">
        <v>45</v>
      </c>
      <c r="D7" s="14" t="s">
        <v>54</v>
      </c>
      <c r="E7" s="15">
        <v>583500</v>
      </c>
      <c r="F7" s="15">
        <v>0</v>
      </c>
      <c r="G7" s="15">
        <f t="shared" si="0"/>
        <v>583500</v>
      </c>
    </row>
    <row r="8" spans="2:7" s="16" customFormat="1" ht="110.25" x14ac:dyDescent="0.25">
      <c r="B8" s="13">
        <v>3</v>
      </c>
      <c r="C8" s="17" t="s">
        <v>46</v>
      </c>
      <c r="D8" s="14" t="s">
        <v>55</v>
      </c>
      <c r="E8" s="15">
        <f>1098871.998+380151.299</f>
        <v>1479023.2969999998</v>
      </c>
      <c r="F8" s="15">
        <f>380151.297+380151.299</f>
        <v>760302.59600000002</v>
      </c>
      <c r="G8" s="15">
        <f t="shared" si="0"/>
        <v>718720.70099999977</v>
      </c>
    </row>
    <row r="9" spans="2:7" s="16" customFormat="1" ht="31.5" x14ac:dyDescent="0.25">
      <c r="B9" s="13">
        <v>4</v>
      </c>
      <c r="C9" s="17" t="s">
        <v>47</v>
      </c>
      <c r="D9" s="14" t="s">
        <v>56</v>
      </c>
      <c r="E9" s="15">
        <f>3546749.3+482004.302+1173138.263</f>
        <v>5201891.8650000002</v>
      </c>
      <c r="F9" s="15">
        <f>2872890.696+482004.302+1173138.263</f>
        <v>4528033.2609999999</v>
      </c>
      <c r="G9" s="15">
        <f t="shared" si="0"/>
        <v>673858.60400000028</v>
      </c>
    </row>
    <row r="10" spans="2:7" s="16" customFormat="1" ht="31.5" x14ac:dyDescent="0.25">
      <c r="B10" s="13">
        <v>5</v>
      </c>
      <c r="C10" s="17" t="s">
        <v>48</v>
      </c>
      <c r="D10" s="14" t="s">
        <v>57</v>
      </c>
      <c r="E10" s="15">
        <f>10731988.088+43773.921+6202734.973</f>
        <v>16978496.982000001</v>
      </c>
      <c r="F10" s="15">
        <f>11239.2+43773.921</f>
        <v>55013.120999999999</v>
      </c>
      <c r="G10" s="15">
        <f t="shared" si="0"/>
        <v>16923483.861000001</v>
      </c>
    </row>
    <row r="11" spans="2:7" s="16" customFormat="1" ht="63" x14ac:dyDescent="0.25">
      <c r="B11" s="13">
        <v>6</v>
      </c>
      <c r="C11" s="17" t="s">
        <v>49</v>
      </c>
      <c r="D11" s="14" t="s">
        <v>93</v>
      </c>
      <c r="E11" s="15">
        <f>330632.82+13839.286+222774.08</f>
        <v>567246.18599999999</v>
      </c>
      <c r="F11" s="15">
        <f>330632.82+13839.286</f>
        <v>344472.10600000003</v>
      </c>
      <c r="G11" s="15">
        <f t="shared" si="0"/>
        <v>222774.07999999996</v>
      </c>
    </row>
    <row r="12" spans="2:7" s="16" customFormat="1" ht="23.25" customHeight="1" x14ac:dyDescent="0.25">
      <c r="B12" s="13">
        <v>7</v>
      </c>
      <c r="C12" s="17" t="s">
        <v>50</v>
      </c>
      <c r="D12" s="14" t="s">
        <v>58</v>
      </c>
      <c r="E12" s="15">
        <f>21744047.876+13059374.423</f>
        <v>34803422.298999995</v>
      </c>
      <c r="F12" s="15">
        <v>29285389.714000002</v>
      </c>
      <c r="G12" s="15">
        <f t="shared" si="0"/>
        <v>5518032.5849999934</v>
      </c>
    </row>
    <row r="13" spans="2:7" s="16" customFormat="1" ht="63" x14ac:dyDescent="0.25">
      <c r="B13" s="13">
        <v>8</v>
      </c>
      <c r="C13" s="17" t="s">
        <v>51</v>
      </c>
      <c r="D13" s="14" t="s">
        <v>59</v>
      </c>
      <c r="E13" s="15">
        <f>12143268.477+33600+596710.787+6000+2046569.356+20000</f>
        <v>14846148.620000001</v>
      </c>
      <c r="F13" s="15">
        <v>8793927.8597999997</v>
      </c>
      <c r="G13" s="15">
        <f t="shared" si="0"/>
        <v>6052220.7602000013</v>
      </c>
    </row>
    <row r="14" spans="2:7" s="16" customFormat="1" ht="33.75" customHeight="1" x14ac:dyDescent="0.25">
      <c r="B14" s="13">
        <v>9</v>
      </c>
      <c r="C14" s="17" t="s">
        <v>94</v>
      </c>
      <c r="D14" s="14" t="s">
        <v>95</v>
      </c>
      <c r="E14" s="15">
        <f>9800+93750</f>
        <v>103550</v>
      </c>
      <c r="F14" s="15">
        <v>9800</v>
      </c>
      <c r="G14" s="15">
        <f t="shared" si="0"/>
        <v>93750</v>
      </c>
    </row>
    <row r="15" spans="2:7" s="21" customFormat="1" ht="21" customHeight="1" x14ac:dyDescent="0.25">
      <c r="B15" s="18"/>
      <c r="C15" s="19" t="s">
        <v>52</v>
      </c>
      <c r="D15" s="19"/>
      <c r="E15" s="20">
        <f>SUM(E6:E14)</f>
        <v>79899660.825000003</v>
      </c>
      <c r="F15" s="20">
        <f t="shared" ref="F15:G15" si="1">SUM(F6:F14)</f>
        <v>47078029.683520004</v>
      </c>
      <c r="G15" s="20">
        <f t="shared" si="1"/>
        <v>32821631.141479995</v>
      </c>
    </row>
  </sheetData>
  <mergeCells count="2">
    <mergeCell ref="C2:G2"/>
    <mergeCell ref="C3:G3"/>
  </mergeCells>
  <printOptions horizontalCentered="1"/>
  <pageMargins left="0.39370078740157483" right="0" top="0.78740157480314965" bottom="0" header="0.31496062992125984" footer="0.31496062992125984"/>
  <pageSetup paperSize="9" scale="83" orientation="landscape" r:id="rId1"/>
  <drawing r:id="rId2"/>
  <legacyDrawing r:id="rId3"/>
  <controls>
    <mc:AlternateContent xmlns:mc="http://schemas.openxmlformats.org/markup-compatibility/2006">
      <mc:Choice Requires="x14">
        <control shapeId="3078" r:id="rId4" name="Control 6">
          <controlPr defaultSize="0" autoPict="0" r:id="rId5">
            <anchor moveWithCells="1">
              <from>
                <xdr:col>4</xdr:col>
                <xdr:colOff>9525</xdr:colOff>
                <xdr:row>17</xdr:row>
                <xdr:rowOff>28575</xdr:rowOff>
              </from>
              <to>
                <xdr:col>4</xdr:col>
                <xdr:colOff>790575</xdr:colOff>
                <xdr:row>18</xdr:row>
                <xdr:rowOff>28575</xdr:rowOff>
              </to>
            </anchor>
          </controlPr>
        </control>
      </mc:Choice>
      <mc:Fallback>
        <control shapeId="3078" r:id="rId4" name="Control 6"/>
      </mc:Fallback>
    </mc:AlternateContent>
    <mc:AlternateContent xmlns:mc="http://schemas.openxmlformats.org/markup-compatibility/2006">
      <mc:Choice Requires="x14">
        <control shapeId="3077" r:id="rId6" name="Control 5">
          <controlPr defaultSize="0" autoPict="0" r:id="rId7">
            <anchor moveWithCells="1">
              <from>
                <xdr:col>4</xdr:col>
                <xdr:colOff>9525</xdr:colOff>
                <xdr:row>17</xdr:row>
                <xdr:rowOff>28575</xdr:rowOff>
              </from>
              <to>
                <xdr:col>4</xdr:col>
                <xdr:colOff>790575</xdr:colOff>
                <xdr:row>18</xdr:row>
                <xdr:rowOff>28575</xdr:rowOff>
              </to>
            </anchor>
          </controlPr>
        </control>
      </mc:Choice>
      <mc:Fallback>
        <control shapeId="3077" r:id="rId6" name="Control 5"/>
      </mc:Fallback>
    </mc:AlternateContent>
    <mc:AlternateContent xmlns:mc="http://schemas.openxmlformats.org/markup-compatibility/2006">
      <mc:Choice Requires="x14">
        <control shapeId="3076" r:id="rId8" name="Control 4">
          <controlPr defaultSize="0" autoPict="0" r:id="rId9">
            <anchor moveWithCells="1">
              <from>
                <xdr:col>4</xdr:col>
                <xdr:colOff>9525</xdr:colOff>
                <xdr:row>17</xdr:row>
                <xdr:rowOff>28575</xdr:rowOff>
              </from>
              <to>
                <xdr:col>4</xdr:col>
                <xdr:colOff>790575</xdr:colOff>
                <xdr:row>18</xdr:row>
                <xdr:rowOff>28575</xdr:rowOff>
              </to>
            </anchor>
          </controlPr>
        </control>
      </mc:Choice>
      <mc:Fallback>
        <control shapeId="3076" r:id="rId8" name="Control 4"/>
      </mc:Fallback>
    </mc:AlternateContent>
    <mc:AlternateContent xmlns:mc="http://schemas.openxmlformats.org/markup-compatibility/2006">
      <mc:Choice Requires="x14">
        <control shapeId="3075" r:id="rId10" name="Control 3">
          <controlPr defaultSize="0" autoPict="0" r:id="rId11">
            <anchor moveWithCells="1">
              <from>
                <xdr:col>4</xdr:col>
                <xdr:colOff>9525</xdr:colOff>
                <xdr:row>17</xdr:row>
                <xdr:rowOff>28575</xdr:rowOff>
              </from>
              <to>
                <xdr:col>4</xdr:col>
                <xdr:colOff>790575</xdr:colOff>
                <xdr:row>18</xdr:row>
                <xdr:rowOff>28575</xdr:rowOff>
              </to>
            </anchor>
          </controlPr>
        </control>
      </mc:Choice>
      <mc:Fallback>
        <control shapeId="3075" r:id="rId10" name="Control 3"/>
      </mc:Fallback>
    </mc:AlternateContent>
    <mc:AlternateContent xmlns:mc="http://schemas.openxmlformats.org/markup-compatibility/2006">
      <mc:Choice Requires="x14">
        <control shapeId="3074" r:id="rId12" name="Control 2">
          <controlPr defaultSize="0" autoPict="0" r:id="rId13">
            <anchor moveWithCells="1">
              <from>
                <xdr:col>4</xdr:col>
                <xdr:colOff>9525</xdr:colOff>
                <xdr:row>17</xdr:row>
                <xdr:rowOff>28575</xdr:rowOff>
              </from>
              <to>
                <xdr:col>4</xdr:col>
                <xdr:colOff>790575</xdr:colOff>
                <xdr:row>18</xdr:row>
                <xdr:rowOff>28575</xdr:rowOff>
              </to>
            </anchor>
          </controlPr>
        </control>
      </mc:Choice>
      <mc:Fallback>
        <control shapeId="3074" r:id="rId12" name="Control 2"/>
      </mc:Fallback>
    </mc:AlternateContent>
    <mc:AlternateContent xmlns:mc="http://schemas.openxmlformats.org/markup-compatibility/2006">
      <mc:Choice Requires="x14">
        <control shapeId="3073" r:id="rId14" name="Control 1">
          <controlPr defaultSize="0" r:id="rId15">
            <anchor moveWithCells="1">
              <from>
                <xdr:col>2</xdr:col>
                <xdr:colOff>0</xdr:colOff>
                <xdr:row>17</xdr:row>
                <xdr:rowOff>28575</xdr:rowOff>
              </from>
              <to>
                <xdr:col>2</xdr:col>
                <xdr:colOff>771525</xdr:colOff>
                <xdr:row>18</xdr:row>
                <xdr:rowOff>28575</xdr:rowOff>
              </to>
            </anchor>
          </controlPr>
        </control>
      </mc:Choice>
      <mc:Fallback>
        <control shapeId="3073" r:id="rId14" name="Control 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8</vt:i4>
      </vt:variant>
    </vt:vector>
  </HeadingPairs>
  <TitlesOfParts>
    <vt:vector size="12" baseType="lpstr">
      <vt:lpstr>2023_Русский</vt:lpstr>
      <vt:lpstr>2023_English</vt:lpstr>
      <vt:lpstr>2023_Lotincha</vt:lpstr>
      <vt:lpstr>2023_Крилча</vt:lpstr>
      <vt:lpstr>'2023_English'!Заголовки_для_печати</vt:lpstr>
      <vt:lpstr>'2023_Lotincha'!Заголовки_для_печати</vt:lpstr>
      <vt:lpstr>'2023_Крилча'!Заголовки_для_печати</vt:lpstr>
      <vt:lpstr>'2023_Русский'!Заголовки_для_печати</vt:lpstr>
      <vt:lpstr>'2023_English'!Область_печати</vt:lpstr>
      <vt:lpstr>'2023_Lotincha'!Область_печати</vt:lpstr>
      <vt:lpstr>'2023_Крилча'!Область_печати</vt:lpstr>
      <vt:lpstr>'2023_Русский'!Область_печати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Sadriddin Raximov</dc:creator>
  <cp:lastModifiedBy>f.aminov</cp:lastModifiedBy>
  <cp:lastPrinted>2023-04-14T10:21:20Z</cp:lastPrinted>
  <dcterms:created xsi:type="dcterms:W3CDTF">2023-01-27T05:22:41Z</dcterms:created>
  <dcterms:modified xsi:type="dcterms:W3CDTF">2023-07-21T06:19:27Z</dcterms:modified>
</cp:coreProperties>
</file>